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R:\new_R_drive_structure\projects\EARN COVID-19 response\job loss projection by state\"/>
    </mc:Choice>
  </mc:AlternateContent>
  <xr:revisionPtr revIDLastSave="0" documentId="13_ncr:1_{D795EE8D-9144-42D0-9DD8-943F5AAAEC98}" xr6:coauthVersionLast="45" xr6:coauthVersionMax="45" xr10:uidLastSave="{00000000-0000-0000-0000-000000000000}"/>
  <bookViews>
    <workbookView xWindow="44880" yWindow="-120" windowWidth="29040" windowHeight="15840" xr2:uid="{00000000-000D-0000-FFFF-FFFF00000000}"/>
  </bookViews>
  <sheets>
    <sheet name="Analysis" sheetId="1" r:id="rId1"/>
  </sheets>
  <externalReferences>
    <externalReference r:id="rId2"/>
    <externalReference r:id="rId3"/>
  </externalReferences>
  <definedNames>
    <definedName name="currentmonth" localSheetId="0">'[1]Reference Sheet'!$I$2</definedName>
    <definedName name="currentmonth">'[2]Reference Sheet'!$I$2</definedName>
    <definedName name="currentquarter">'[1]Reference Sheet'!$I$4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6" i="1" l="1"/>
  <c r="O6" i="1"/>
  <c r="N6" i="1"/>
  <c r="N3" i="1"/>
  <c r="K57" i="1" l="1"/>
  <c r="J57" i="1"/>
  <c r="I57" i="1"/>
  <c r="N57" i="1" s="1"/>
  <c r="H57" i="1"/>
  <c r="F57" i="1"/>
  <c r="K56" i="1"/>
  <c r="J56" i="1"/>
  <c r="I56" i="1"/>
  <c r="H56" i="1"/>
  <c r="F56" i="1"/>
  <c r="K55" i="1"/>
  <c r="J55" i="1"/>
  <c r="I55" i="1"/>
  <c r="H55" i="1"/>
  <c r="F55" i="1"/>
  <c r="K54" i="1"/>
  <c r="J54" i="1"/>
  <c r="I54" i="1"/>
  <c r="H54" i="1"/>
  <c r="F54" i="1"/>
  <c r="K53" i="1"/>
  <c r="J53" i="1"/>
  <c r="I53" i="1"/>
  <c r="H53" i="1"/>
  <c r="F53" i="1"/>
  <c r="Q53" i="1" s="1"/>
  <c r="K52" i="1"/>
  <c r="J52" i="1"/>
  <c r="I52" i="1"/>
  <c r="H52" i="1"/>
  <c r="F52" i="1"/>
  <c r="Q52" i="1" s="1"/>
  <c r="K51" i="1"/>
  <c r="J51" i="1"/>
  <c r="I51" i="1"/>
  <c r="H51" i="1"/>
  <c r="F51" i="1"/>
  <c r="K50" i="1"/>
  <c r="J50" i="1"/>
  <c r="I50" i="1"/>
  <c r="H50" i="1"/>
  <c r="F50" i="1"/>
  <c r="K49" i="1"/>
  <c r="J49" i="1"/>
  <c r="I49" i="1"/>
  <c r="N49" i="1" s="1"/>
  <c r="H49" i="1"/>
  <c r="F49" i="1"/>
  <c r="K48" i="1"/>
  <c r="J48" i="1"/>
  <c r="I48" i="1"/>
  <c r="H48" i="1"/>
  <c r="F48" i="1"/>
  <c r="K47" i="1"/>
  <c r="J47" i="1"/>
  <c r="I47" i="1"/>
  <c r="H47" i="1"/>
  <c r="F47" i="1"/>
  <c r="K46" i="1"/>
  <c r="J46" i="1"/>
  <c r="I46" i="1"/>
  <c r="H46" i="1"/>
  <c r="F46" i="1"/>
  <c r="Q46" i="1" s="1"/>
  <c r="K45" i="1"/>
  <c r="J45" i="1"/>
  <c r="I45" i="1"/>
  <c r="H45" i="1"/>
  <c r="F45" i="1"/>
  <c r="Q45" i="1" s="1"/>
  <c r="K44" i="1"/>
  <c r="J44" i="1"/>
  <c r="I44" i="1"/>
  <c r="H44" i="1"/>
  <c r="F44" i="1"/>
  <c r="K43" i="1"/>
  <c r="J43" i="1"/>
  <c r="I43" i="1"/>
  <c r="H43" i="1"/>
  <c r="F43" i="1"/>
  <c r="K42" i="1"/>
  <c r="J42" i="1"/>
  <c r="I42" i="1"/>
  <c r="H42" i="1"/>
  <c r="F42" i="1"/>
  <c r="Q42" i="1" s="1"/>
  <c r="K41" i="1"/>
  <c r="J41" i="1"/>
  <c r="I41" i="1"/>
  <c r="N41" i="1" s="1"/>
  <c r="H41" i="1"/>
  <c r="F41" i="1"/>
  <c r="K40" i="1"/>
  <c r="J40" i="1"/>
  <c r="I40" i="1"/>
  <c r="H40" i="1"/>
  <c r="F40" i="1"/>
  <c r="K39" i="1"/>
  <c r="J39" i="1"/>
  <c r="I39" i="1"/>
  <c r="H39" i="1"/>
  <c r="F39" i="1"/>
  <c r="K38" i="1"/>
  <c r="J38" i="1"/>
  <c r="I38" i="1"/>
  <c r="H38" i="1"/>
  <c r="F38" i="1"/>
  <c r="K37" i="1"/>
  <c r="J37" i="1"/>
  <c r="I37" i="1"/>
  <c r="H37" i="1"/>
  <c r="F37" i="1"/>
  <c r="Q37" i="1" s="1"/>
  <c r="K36" i="1"/>
  <c r="J36" i="1"/>
  <c r="I36" i="1"/>
  <c r="H36" i="1"/>
  <c r="F36" i="1"/>
  <c r="K35" i="1"/>
  <c r="J35" i="1"/>
  <c r="I35" i="1"/>
  <c r="H35" i="1"/>
  <c r="F35" i="1"/>
  <c r="K34" i="1"/>
  <c r="J34" i="1"/>
  <c r="I34" i="1"/>
  <c r="H34" i="1"/>
  <c r="F34" i="1"/>
  <c r="Q34" i="1" s="1"/>
  <c r="K33" i="1"/>
  <c r="J33" i="1"/>
  <c r="I33" i="1"/>
  <c r="H33" i="1"/>
  <c r="F33" i="1"/>
  <c r="K32" i="1"/>
  <c r="J32" i="1"/>
  <c r="I32" i="1"/>
  <c r="H32" i="1"/>
  <c r="F32" i="1"/>
  <c r="K31" i="1"/>
  <c r="J31" i="1"/>
  <c r="I31" i="1"/>
  <c r="H31" i="1"/>
  <c r="F31" i="1"/>
  <c r="K30" i="1"/>
  <c r="J30" i="1"/>
  <c r="I30" i="1"/>
  <c r="H30" i="1"/>
  <c r="F30" i="1"/>
  <c r="K29" i="1"/>
  <c r="J29" i="1"/>
  <c r="I29" i="1"/>
  <c r="H29" i="1"/>
  <c r="F29" i="1"/>
  <c r="K28" i="1"/>
  <c r="J28" i="1"/>
  <c r="I28" i="1"/>
  <c r="N28" i="1" s="1"/>
  <c r="H28" i="1"/>
  <c r="F28" i="1"/>
  <c r="Q28" i="1" s="1"/>
  <c r="K27" i="1"/>
  <c r="J27" i="1"/>
  <c r="I27" i="1"/>
  <c r="H27" i="1"/>
  <c r="F27" i="1"/>
  <c r="K26" i="1"/>
  <c r="J26" i="1"/>
  <c r="I26" i="1"/>
  <c r="H26" i="1"/>
  <c r="F26" i="1"/>
  <c r="K25" i="1"/>
  <c r="J25" i="1"/>
  <c r="I25" i="1"/>
  <c r="H25" i="1"/>
  <c r="F25" i="1"/>
  <c r="K24" i="1"/>
  <c r="J24" i="1"/>
  <c r="I24" i="1"/>
  <c r="N24" i="1" s="1"/>
  <c r="H24" i="1"/>
  <c r="F24" i="1"/>
  <c r="K23" i="1"/>
  <c r="J23" i="1"/>
  <c r="I23" i="1"/>
  <c r="N23" i="1" s="1"/>
  <c r="H23" i="1"/>
  <c r="F23" i="1"/>
  <c r="K22" i="1"/>
  <c r="J22" i="1"/>
  <c r="I22" i="1"/>
  <c r="H22" i="1"/>
  <c r="F22" i="1"/>
  <c r="K21" i="1"/>
  <c r="J21" i="1"/>
  <c r="I21" i="1"/>
  <c r="H21" i="1"/>
  <c r="F21" i="1"/>
  <c r="K20" i="1"/>
  <c r="J20" i="1"/>
  <c r="I20" i="1"/>
  <c r="H20" i="1"/>
  <c r="F20" i="1"/>
  <c r="Q20" i="1" s="1"/>
  <c r="K19" i="1"/>
  <c r="J19" i="1"/>
  <c r="I19" i="1"/>
  <c r="N19" i="1" s="1"/>
  <c r="H19" i="1"/>
  <c r="F19" i="1"/>
  <c r="K18" i="1"/>
  <c r="J18" i="1"/>
  <c r="I18" i="1"/>
  <c r="H18" i="1"/>
  <c r="F18" i="1"/>
  <c r="K17" i="1"/>
  <c r="J17" i="1"/>
  <c r="I17" i="1"/>
  <c r="H17" i="1"/>
  <c r="F17" i="1"/>
  <c r="K16" i="1"/>
  <c r="J16" i="1"/>
  <c r="I16" i="1"/>
  <c r="H16" i="1"/>
  <c r="F16" i="1"/>
  <c r="Q16" i="1" s="1"/>
  <c r="K15" i="1"/>
  <c r="J15" i="1"/>
  <c r="I15" i="1"/>
  <c r="N15" i="1" s="1"/>
  <c r="H15" i="1"/>
  <c r="F15" i="1"/>
  <c r="K14" i="1"/>
  <c r="J14" i="1"/>
  <c r="I14" i="1"/>
  <c r="H14" i="1"/>
  <c r="F14" i="1"/>
  <c r="K13" i="1"/>
  <c r="J13" i="1"/>
  <c r="I13" i="1"/>
  <c r="H13" i="1"/>
  <c r="F13" i="1"/>
  <c r="K12" i="1"/>
  <c r="J12" i="1"/>
  <c r="I12" i="1"/>
  <c r="H12" i="1"/>
  <c r="F12" i="1"/>
  <c r="K11" i="1"/>
  <c r="J11" i="1"/>
  <c r="I11" i="1"/>
  <c r="H11" i="1"/>
  <c r="F11" i="1"/>
  <c r="K10" i="1"/>
  <c r="J10" i="1"/>
  <c r="I10" i="1"/>
  <c r="H10" i="1"/>
  <c r="F10" i="1"/>
  <c r="K9" i="1"/>
  <c r="J9" i="1"/>
  <c r="I9" i="1"/>
  <c r="N9" i="1" s="1"/>
  <c r="H9" i="1"/>
  <c r="F9" i="1"/>
  <c r="Q9" i="1" s="1"/>
  <c r="K8" i="1"/>
  <c r="J8" i="1"/>
  <c r="I8" i="1"/>
  <c r="H8" i="1"/>
  <c r="F8" i="1"/>
  <c r="Q8" i="1" s="1"/>
  <c r="K7" i="1"/>
  <c r="J7" i="1"/>
  <c r="I7" i="1"/>
  <c r="H7" i="1"/>
  <c r="F7" i="1"/>
  <c r="R6" i="1"/>
  <c r="K6" i="1"/>
  <c r="J6" i="1"/>
  <c r="I6" i="1"/>
  <c r="H6" i="1"/>
  <c r="F6" i="1"/>
  <c r="L20" i="1" l="1"/>
  <c r="O20" i="1" s="1"/>
  <c r="N56" i="1"/>
  <c r="N52" i="1"/>
  <c r="L12" i="1"/>
  <c r="O12" i="1" s="1"/>
  <c r="Q18" i="1"/>
  <c r="N32" i="1"/>
  <c r="N7" i="1"/>
  <c r="N16" i="1"/>
  <c r="N20" i="1"/>
  <c r="N44" i="1"/>
  <c r="N48" i="1"/>
  <c r="Q44" i="1"/>
  <c r="Q12" i="1"/>
  <c r="N26" i="1"/>
  <c r="Q30" i="1"/>
  <c r="N40" i="1"/>
  <c r="Q54" i="1"/>
  <c r="Q26" i="1"/>
  <c r="Q40" i="1"/>
  <c r="Q50" i="1"/>
  <c r="N18" i="1"/>
  <c r="Q22" i="1"/>
  <c r="Q36" i="1"/>
  <c r="N39" i="1"/>
  <c r="L24" i="1"/>
  <c r="O24" i="1" s="1"/>
  <c r="N14" i="1"/>
  <c r="Q32" i="1"/>
  <c r="Q38" i="1"/>
  <c r="N55" i="1"/>
  <c r="L16" i="1"/>
  <c r="L9" i="1"/>
  <c r="O9" i="1" s="1"/>
  <c r="P9" i="1" s="1"/>
  <c r="R9" i="1" s="1"/>
  <c r="N8" i="1"/>
  <c r="Q14" i="1"/>
  <c r="N22" i="1"/>
  <c r="Q24" i="1"/>
  <c r="N30" i="1"/>
  <c r="N36" i="1"/>
  <c r="N12" i="1"/>
  <c r="Q7" i="1"/>
  <c r="L6" i="1"/>
  <c r="L10" i="1"/>
  <c r="O10" i="1" s="1"/>
  <c r="N47" i="1"/>
  <c r="N17" i="1"/>
  <c r="L27" i="1"/>
  <c r="Q27" i="1"/>
  <c r="Q6" i="1"/>
  <c r="L8" i="1"/>
  <c r="N10" i="1"/>
  <c r="Q10" i="1"/>
  <c r="N11" i="1"/>
  <c r="N13" i="1"/>
  <c r="Q19" i="1"/>
  <c r="L19" i="1"/>
  <c r="N25" i="1"/>
  <c r="N31" i="1"/>
  <c r="L7" i="1"/>
  <c r="N21" i="1"/>
  <c r="L54" i="1"/>
  <c r="L46" i="1"/>
  <c r="L38" i="1"/>
  <c r="L40" i="1"/>
  <c r="L50" i="1"/>
  <c r="L42" i="1"/>
  <c r="L34" i="1"/>
  <c r="L52" i="1"/>
  <c r="L32" i="1"/>
  <c r="L30" i="1"/>
  <c r="L28" i="1"/>
  <c r="L36" i="1"/>
  <c r="L26" i="1"/>
  <c r="L22" i="1"/>
  <c r="L18" i="1"/>
  <c r="L14" i="1"/>
  <c r="L44" i="1"/>
  <c r="Q11" i="1"/>
  <c r="L11" i="1"/>
  <c r="L13" i="1"/>
  <c r="Q13" i="1"/>
  <c r="Q15" i="1"/>
  <c r="L15" i="1"/>
  <c r="Q23" i="1"/>
  <c r="L23" i="1"/>
  <c r="N29" i="1"/>
  <c r="Q17" i="1"/>
  <c r="Q21" i="1"/>
  <c r="Q25" i="1"/>
  <c r="L33" i="1"/>
  <c r="Q41" i="1"/>
  <c r="L41" i="1"/>
  <c r="L43" i="1"/>
  <c r="Q43" i="1"/>
  <c r="N45" i="1"/>
  <c r="N46" i="1"/>
  <c r="Q57" i="1"/>
  <c r="L57" i="1"/>
  <c r="N27" i="1"/>
  <c r="L29" i="1"/>
  <c r="Q29" i="1"/>
  <c r="Q31" i="1"/>
  <c r="L31" i="1"/>
  <c r="L35" i="1"/>
  <c r="Q35" i="1"/>
  <c r="N37" i="1"/>
  <c r="N38" i="1"/>
  <c r="L17" i="1"/>
  <c r="L21" i="1"/>
  <c r="L25" i="1"/>
  <c r="N33" i="1"/>
  <c r="Q49" i="1"/>
  <c r="L49" i="1"/>
  <c r="L51" i="1"/>
  <c r="Q51" i="1"/>
  <c r="N53" i="1"/>
  <c r="N54" i="1"/>
  <c r="Q33" i="1"/>
  <c r="N35" i="1"/>
  <c r="L39" i="1"/>
  <c r="N43" i="1"/>
  <c r="L47" i="1"/>
  <c r="L48" i="1"/>
  <c r="Q48" i="1"/>
  <c r="N51" i="1"/>
  <c r="L55" i="1"/>
  <c r="L56" i="1"/>
  <c r="Q56" i="1"/>
  <c r="N34" i="1"/>
  <c r="L37" i="1"/>
  <c r="Q39" i="1"/>
  <c r="N42" i="1"/>
  <c r="L45" i="1"/>
  <c r="Q47" i="1"/>
  <c r="N50" i="1"/>
  <c r="L53" i="1"/>
  <c r="Q55" i="1"/>
  <c r="O16" i="1" l="1"/>
  <c r="P16" i="1" s="1"/>
  <c r="R16" i="1" s="1"/>
  <c r="P10" i="1"/>
  <c r="R10" i="1" s="1"/>
  <c r="O25" i="1"/>
  <c r="O36" i="1"/>
  <c r="O40" i="1"/>
  <c r="P24" i="1"/>
  <c r="R24" i="1" s="1"/>
  <c r="O21" i="1"/>
  <c r="O43" i="1"/>
  <c r="O23" i="1"/>
  <c r="O15" i="1"/>
  <c r="O13" i="1"/>
  <c r="O18" i="1"/>
  <c r="O28" i="1"/>
  <c r="O34" i="1"/>
  <c r="O38" i="1"/>
  <c r="O8" i="1"/>
  <c r="O27" i="1"/>
  <c r="O47" i="1"/>
  <c r="O29" i="1"/>
  <c r="O14" i="1"/>
  <c r="O52" i="1"/>
  <c r="O19" i="1"/>
  <c r="O56" i="1"/>
  <c r="O51" i="1"/>
  <c r="O17" i="1"/>
  <c r="O35" i="1"/>
  <c r="O22" i="1"/>
  <c r="O30" i="1"/>
  <c r="O42" i="1"/>
  <c r="O46" i="1"/>
  <c r="O7" i="1"/>
  <c r="P20" i="1"/>
  <c r="R20" i="1" s="1"/>
  <c r="P12" i="1"/>
  <c r="R12" i="1" s="1"/>
  <c r="O49" i="1"/>
  <c r="O31" i="1"/>
  <c r="O57" i="1"/>
  <c r="O33" i="1"/>
  <c r="O53" i="1"/>
  <c r="O45" i="1"/>
  <c r="O37" i="1"/>
  <c r="O55" i="1"/>
  <c r="O48" i="1"/>
  <c r="O39" i="1"/>
  <c r="O41" i="1"/>
  <c r="P29" i="1"/>
  <c r="R29" i="1" s="1"/>
  <c r="O11" i="1"/>
  <c r="O44" i="1"/>
  <c r="O26" i="1"/>
  <c r="O32" i="1"/>
  <c r="O50" i="1"/>
  <c r="O54" i="1"/>
  <c r="P21" i="1" l="1"/>
  <c r="R21" i="1" s="1"/>
  <c r="P13" i="1"/>
  <c r="R13" i="1" s="1"/>
  <c r="P34" i="1"/>
  <c r="R34" i="1" s="1"/>
  <c r="P11" i="1"/>
  <c r="R11" i="1" s="1"/>
  <c r="P45" i="1"/>
  <c r="R45" i="1" s="1"/>
  <c r="P25" i="1"/>
  <c r="R25" i="1" s="1"/>
  <c r="P17" i="1"/>
  <c r="R17" i="1" s="1"/>
  <c r="P37" i="1"/>
  <c r="R37" i="1" s="1"/>
  <c r="P27" i="1"/>
  <c r="R27" i="1" s="1"/>
  <c r="P54" i="1"/>
  <c r="R54" i="1" s="1"/>
  <c r="P42" i="1"/>
  <c r="R42" i="1" s="1"/>
  <c r="P23" i="1"/>
  <c r="R23" i="1" s="1"/>
  <c r="P49" i="1"/>
  <c r="R49" i="1" s="1"/>
  <c r="P7" i="1"/>
  <c r="R7" i="1" s="1"/>
  <c r="P43" i="1"/>
  <c r="R43" i="1" s="1"/>
  <c r="P14" i="1"/>
  <c r="R14" i="1" s="1"/>
  <c r="P47" i="1"/>
  <c r="R47" i="1" s="1"/>
  <c r="P15" i="1"/>
  <c r="R15" i="1" s="1"/>
  <c r="P35" i="1"/>
  <c r="R35" i="1" s="1"/>
  <c r="P55" i="1"/>
  <c r="R55" i="1" s="1"/>
  <c r="P22" i="1"/>
  <c r="R22" i="1" s="1"/>
  <c r="P56" i="1"/>
  <c r="R56" i="1" s="1"/>
  <c r="P19" i="1"/>
  <c r="R19" i="1" s="1"/>
  <c r="P52" i="1"/>
  <c r="R52" i="1" s="1"/>
  <c r="P28" i="1"/>
  <c r="R28" i="1" s="1"/>
  <c r="P51" i="1"/>
  <c r="R51" i="1" s="1"/>
  <c r="P36" i="1"/>
  <c r="R36" i="1" s="1"/>
  <c r="P46" i="1"/>
  <c r="R46" i="1" s="1"/>
  <c r="P53" i="1"/>
  <c r="R53" i="1" s="1"/>
  <c r="P26" i="1"/>
  <c r="R26" i="1" s="1"/>
  <c r="P41" i="1"/>
  <c r="R41" i="1" s="1"/>
  <c r="P39" i="1"/>
  <c r="R39" i="1" s="1"/>
  <c r="P31" i="1"/>
  <c r="R31" i="1" s="1"/>
  <c r="P32" i="1"/>
  <c r="R32" i="1" s="1"/>
  <c r="P44" i="1"/>
  <c r="R44" i="1" s="1"/>
  <c r="P48" i="1"/>
  <c r="R48" i="1" s="1"/>
  <c r="P57" i="1"/>
  <c r="R57" i="1" s="1"/>
  <c r="P30" i="1"/>
  <c r="R30" i="1" s="1"/>
  <c r="P8" i="1"/>
  <c r="R8" i="1" s="1"/>
  <c r="P18" i="1"/>
  <c r="R18" i="1" s="1"/>
  <c r="P38" i="1"/>
  <c r="R38" i="1" s="1"/>
  <c r="P33" i="1"/>
  <c r="R33" i="1" s="1"/>
  <c r="P40" i="1"/>
  <c r="R40" i="1" s="1"/>
  <c r="P50" i="1"/>
  <c r="R50" i="1" s="1"/>
</calcChain>
</file>

<file path=xl/sharedStrings.xml><?xml version="1.0" encoding="utf-8"?>
<sst xmlns="http://schemas.openxmlformats.org/spreadsheetml/2006/main" count="74" uniqueCount="69">
  <si>
    <t>Total nonfarm</t>
  </si>
  <si>
    <t>Total private sector</t>
  </si>
  <si>
    <t>Leisure and hospitality</t>
  </si>
  <si>
    <t>Retail</t>
  </si>
  <si>
    <t>Average of columns (1) and (2)</t>
  </si>
  <si>
    <t>Leisure, hospitality and retail as a share of total private sector employment</t>
  </si>
  <si>
    <t>Projected job loss as a share of total private sector employment</t>
  </si>
  <si>
    <t>UNITED STATES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</si>
  <si>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</si>
  <si>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</si>
  <si>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</si>
  <si>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</si>
  <si>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</si>
  <si>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</si>
  <si>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</si>
  <si>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</si>
  <si>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</si>
  <si>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</si>
  <si>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</si>
  <si>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</si>
  <si>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</si>
  <si>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</si>
  <si>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</si>
  <si>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</si>
  <si>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</si>
  <si>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</si>
  <si>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</si>
  <si>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</si>
  <si>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</si>
  <si>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</si>
  <si>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</si>
  <si>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</si>
  <si>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</si>
  <si>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</si>
  <si>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</si>
  <si>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</si>
  <si>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</si>
  <si>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</si>
  <si>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</si>
  <si>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</si>
  <si>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</si>
  <si>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</si>
  <si>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</si>
  <si>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</si>
  <si>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</si>
  <si>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</si>
  <si>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</si>
  <si>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</si>
  <si>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</si>
  <si>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</si>
  <si>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</si>
  <si>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</si>
  <si>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</si>
  <si>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</si>
  <si>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</si>
  <si>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</si>
  <si>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</si>
  <si>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</si>
  <si>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</si>
  <si>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Source: Economic Policy Institute analysis of Bureau of Labor Statistics Current Employment annual 2019 data</t>
  </si>
  <si>
    <t>Leisure &amp; hosp. + retail</t>
  </si>
  <si>
    <t>Employment levels (in thousands)</t>
  </si>
  <si>
    <t>State employment shares of national total</t>
  </si>
  <si>
    <t>Based on state share of total private employment</t>
  </si>
  <si>
    <t>Based on state share of leisure, hospitality, and retail employment</t>
  </si>
  <si>
    <t>(1)</t>
  </si>
  <si>
    <t>(2)</t>
  </si>
  <si>
    <t>(3)</t>
  </si>
  <si>
    <t>Enter projected national job loss estimate--&gt;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</si>
</sst>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0"/>
    <numFmt numFmtId="165" formatCode="0.0%"/>
    <numFmt numFmtId="166" formatCode="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b/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thin">
        <color indexed="64"/>
      </bottom>
      <diagonal/>
    </border>
    <border>
      <left/>
      <right style="dashed">
        <color auto="1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>
      <alignment wrapText="1"/>
    </xf>
    <xf numFmtId="43" fontId="2" fillId="0" borderId="0" applyFont="0" applyFill="0" applyBorder="0" applyAlignment="0" applyProtection="0"/>
    <xf numFmtId="0" fontId="4" fillId="0" borderId="0"/>
  </cellStyleXfs>
  <cellXfs count="53">
    <xf numFmtId="0" fontId="0" fillId="0" borderId="0" xfId="0"/>
    <xf numFmtId="0" fontId="3" fillId="0" borderId="0" xfId="3" applyFont="1" applyAlignment="1">
      <alignment vertical="center"/>
    </xf>
    <xf numFmtId="0" fontId="2" fillId="0" borderId="0" xfId="3"/>
    <xf numFmtId="0" fontId="4" fillId="0" borderId="0" xfId="4" applyAlignment="1"/>
    <xf numFmtId="0" fontId="2" fillId="0" borderId="0" xfId="3" applyFill="1"/>
    <xf numFmtId="3" fontId="5" fillId="0" borderId="1" xfId="5" applyNumberFormat="1" applyFont="1" applyFill="1" applyBorder="1"/>
    <xf numFmtId="3" fontId="2" fillId="0" borderId="1" xfId="3" applyNumberFormat="1" applyBorder="1"/>
    <xf numFmtId="3" fontId="2" fillId="0" borderId="0" xfId="3" applyNumberFormat="1" applyBorder="1"/>
    <xf numFmtId="43" fontId="2" fillId="0" borderId="0" xfId="5" applyFont="1" applyFill="1"/>
    <xf numFmtId="0" fontId="2" fillId="0" borderId="0" xfId="3" applyBorder="1"/>
    <xf numFmtId="43" fontId="2" fillId="0" borderId="0" xfId="5" applyFont="1" applyFill="1" applyBorder="1"/>
    <xf numFmtId="0" fontId="2" fillId="0" borderId="0" xfId="3" applyAlignment="1"/>
    <xf numFmtId="43" fontId="2" fillId="0" borderId="1" xfId="5" applyFont="1" applyFill="1" applyBorder="1"/>
    <xf numFmtId="0" fontId="5" fillId="0" borderId="0" xfId="3" applyFont="1" applyAlignment="1">
      <alignment wrapText="1"/>
    </xf>
    <xf numFmtId="0" fontId="5" fillId="0" borderId="0" xfId="3" applyFont="1" applyAlignment="1"/>
    <xf numFmtId="0" fontId="7" fillId="0" borderId="0" xfId="3" applyFont="1" applyAlignment="1">
      <alignment horizontal="center" wrapText="1"/>
    </xf>
    <xf numFmtId="37" fontId="7" fillId="2" borderId="0" xfId="1" applyNumberFormat="1" applyFont="1" applyFill="1" applyAlignment="1">
      <alignment horizontal="center" vertical="center"/>
    </xf>
    <xf numFmtId="0" fontId="5" fillId="0" borderId="0" xfId="3" applyFont="1" applyBorder="1" applyAlignment="1">
      <alignment horizontal="center"/>
    </xf>
    <xf numFmtId="0" fontId="5" fillId="0" borderId="2" xfId="3" applyFont="1" applyBorder="1" applyAlignment="1">
      <alignment horizontal="center"/>
    </xf>
    <xf numFmtId="0" fontId="5" fillId="0" borderId="3" xfId="3" applyFont="1" applyBorder="1" applyAlignment="1">
      <alignment horizontal="center"/>
    </xf>
    <xf numFmtId="0" fontId="8" fillId="0" borderId="2" xfId="4" applyFont="1" applyBorder="1" applyAlignment="1">
      <alignment horizontal="center"/>
    </xf>
    <xf numFmtId="0" fontId="8" fillId="0" borderId="0" xfId="4" applyFont="1" applyBorder="1" applyAlignment="1">
      <alignment horizontal="center"/>
    </xf>
    <xf numFmtId="0" fontId="8" fillId="0" borderId="3" xfId="4" applyFont="1" applyBorder="1" applyAlignment="1">
      <alignment horizontal="center"/>
    </xf>
    <xf numFmtId="17" fontId="5" fillId="0" borderId="2" xfId="3" applyNumberFormat="1" applyFont="1" applyFill="1" applyBorder="1" applyAlignment="1">
      <alignment horizontal="center" wrapText="1"/>
    </xf>
    <xf numFmtId="0" fontId="5" fillId="0" borderId="0" xfId="3" applyFont="1" applyBorder="1" applyAlignment="1">
      <alignment horizontal="center" wrapText="1"/>
    </xf>
    <xf numFmtId="0" fontId="5" fillId="0" borderId="3" xfId="3" applyFont="1" applyBorder="1" applyAlignment="1">
      <alignment horizontal="center" wrapText="1"/>
    </xf>
    <xf numFmtId="165" fontId="2" fillId="0" borderId="2" xfId="2" applyNumberFormat="1" applyFont="1" applyBorder="1" applyAlignment="1">
      <alignment horizontal="center"/>
    </xf>
    <xf numFmtId="165" fontId="2" fillId="0" borderId="0" xfId="2" applyNumberFormat="1" applyFont="1" applyBorder="1" applyAlignment="1">
      <alignment horizontal="center"/>
    </xf>
    <xf numFmtId="165" fontId="2" fillId="0" borderId="3" xfId="2" applyNumberFormat="1" applyFont="1" applyBorder="1" applyAlignment="1">
      <alignment horizontal="center"/>
    </xf>
    <xf numFmtId="3" fontId="2" fillId="0" borderId="3" xfId="3" applyNumberFormat="1" applyBorder="1" applyAlignment="1">
      <alignment horizontal="center"/>
    </xf>
    <xf numFmtId="166" fontId="6" fillId="0" borderId="2" xfId="6" applyNumberFormat="1" applyFont="1" applyFill="1" applyBorder="1" applyAlignment="1">
      <alignment horizontal="center"/>
    </xf>
    <xf numFmtId="166" fontId="6" fillId="0" borderId="0" xfId="6" applyNumberFormat="1" applyFont="1" applyFill="1" applyBorder="1" applyAlignment="1">
      <alignment horizontal="center"/>
    </xf>
    <xf numFmtId="0" fontId="5" fillId="0" borderId="2" xfId="3" applyFont="1" applyBorder="1" applyAlignment="1">
      <alignment horizontal="center" wrapText="1"/>
    </xf>
    <xf numFmtId="3" fontId="2" fillId="0" borderId="0" xfId="3" applyNumberFormat="1" applyBorder="1" applyAlignment="1">
      <alignment horizontal="center"/>
    </xf>
    <xf numFmtId="164" fontId="9" fillId="0" borderId="4" xfId="3" applyNumberFormat="1" applyFont="1" applyFill="1" applyBorder="1" applyAlignment="1">
      <alignment horizontal="center"/>
    </xf>
    <xf numFmtId="3" fontId="5" fillId="0" borderId="1" xfId="3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3" fontId="5" fillId="0" borderId="1" xfId="3" applyNumberFormat="1" applyFont="1" applyBorder="1"/>
    <xf numFmtId="3" fontId="5" fillId="0" borderId="5" xfId="3" applyNumberFormat="1" applyFont="1" applyBorder="1" applyAlignment="1">
      <alignment horizontal="center"/>
    </xf>
    <xf numFmtId="165" fontId="5" fillId="0" borderId="4" xfId="2" applyNumberFormat="1" applyFont="1" applyBorder="1" applyAlignment="1">
      <alignment horizontal="center"/>
    </xf>
    <xf numFmtId="165" fontId="5" fillId="0" borderId="1" xfId="2" applyNumberFormat="1" applyFont="1" applyBorder="1" applyAlignment="1">
      <alignment horizontal="center"/>
    </xf>
    <xf numFmtId="165" fontId="5" fillId="0" borderId="5" xfId="2" applyNumberFormat="1" applyFont="1" applyBorder="1" applyAlignment="1">
      <alignment horizontal="center"/>
    </xf>
    <xf numFmtId="3" fontId="5" fillId="0" borderId="4" xfId="3" applyNumberFormat="1" applyFont="1" applyBorder="1" applyAlignment="1">
      <alignment horizontal="center"/>
    </xf>
    <xf numFmtId="0" fontId="8" fillId="0" borderId="2" xfId="4" applyFont="1" applyBorder="1" applyAlignment="1">
      <alignment horizontal="center"/>
    </xf>
    <xf numFmtId="0" fontId="8" fillId="0" borderId="0" xfId="4" applyFont="1" applyBorder="1" applyAlignment="1">
      <alignment horizontal="center"/>
    </xf>
    <xf numFmtId="0" fontId="8" fillId="0" borderId="3" xfId="4" applyFont="1" applyBorder="1" applyAlignment="1">
      <alignment horizontal="center"/>
    </xf>
    <xf numFmtId="0" fontId="5" fillId="0" borderId="2" xfId="3" applyFont="1" applyBorder="1" applyAlignment="1">
      <alignment horizontal="center"/>
    </xf>
    <xf numFmtId="0" fontId="5" fillId="0" borderId="0" xfId="3" applyFont="1" applyBorder="1" applyAlignment="1">
      <alignment horizontal="center"/>
    </xf>
    <xf numFmtId="0" fontId="5" fillId="0" borderId="3" xfId="3" applyFont="1" applyBorder="1" applyAlignment="1">
      <alignment horizontal="center"/>
    </xf>
    <xf numFmtId="49" fontId="5" fillId="0" borderId="2" xfId="3" applyNumberFormat="1" applyFont="1" applyBorder="1" applyAlignment="1">
      <alignment horizontal="center"/>
    </xf>
    <xf numFmtId="49" fontId="5" fillId="0" borderId="0" xfId="3" applyNumberFormat="1" applyFont="1" applyBorder="1" applyAlignment="1">
      <alignment horizontal="center"/>
    </xf>
    <xf numFmtId="3" fontId="2" fillId="0" borderId="2" xfId="1" applyNumberFormat="1" applyFont="1" applyBorder="1" applyAlignment="1">
      <alignment horizontal="center"/>
    </xf>
    <xf numFmtId="3" fontId="2" fillId="0" borderId="0" xfId="1" applyNumberFormat="1" applyFont="1" applyBorder="1" applyAlignment="1">
      <alignment horizontal="center"/>
    </xf>
  </cellXfs>
  <cellStyles count="7">
    <cellStyle name="Comma" xfId="1" builtinId="3"/>
    <cellStyle name="Comma 2" xfId="5" xr:uid="{00000000-0005-0000-0000-000001000000}"/>
    <cellStyle name="Normal" xfId="0" builtinId="0"/>
    <cellStyle name="Normal 2" xfId="3" xr:uid="{00000000-0005-0000-0000-000003000000}"/>
    <cellStyle name="Normal 3" xfId="6" xr:uid="{00000000-0005-0000-0000-000004000000}"/>
    <cellStyle name="Percent" xfId="2" builtinId="5"/>
    <cellStyle name="XLConnect.Numeric" xfId="4" xr:uid="{00000000-0005-0000-0000-000006000000}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HE%20DATA/States/Current%20month%20Jobwatch%20workbook/JobWatch%20December_2020/JobWatch%20December_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HE%20DATA/States/JobWatch%20May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Headline"/>
      <sheetName val="JOBS DEFICIT"/>
      <sheetName val="S&amp;L JOBS DEFICIT"/>
      <sheetName val="Chart3"/>
      <sheetName val="Chart4"/>
      <sheetName val="Rankings"/>
      <sheetName val="Job Numbers "/>
      <sheetName val="Unemployment Rate "/>
      <sheetName val="Recent Trends"/>
      <sheetName val="Jobs v Population Growth"/>
      <sheetName val="5 year pop growth"/>
      <sheetName val="Mfg Job Numbers "/>
      <sheetName val="Const Job Numbers"/>
      <sheetName val="Labor force"/>
      <sheetName val="Industry trends"/>
      <sheetName val="LF - Unemployment rate"/>
      <sheetName val="LF - Labor force level"/>
      <sheetName val="Jobs - Total nonfarm"/>
      <sheetName val="Jobs - Construction"/>
      <sheetName val="Jobs - Manufacturing"/>
      <sheetName val="Jobs - Trade, trans, util"/>
      <sheetName val="Jobs - Financial"/>
      <sheetName val="Jobs - Prof bus services"/>
      <sheetName val="Jobs - Ed and health"/>
      <sheetName val="Jobs - Leisure hospitality"/>
      <sheetName val="Data - Monthly pop hist"/>
      <sheetName val="Data - Population age 20-64"/>
      <sheetName val="Data - Q pop growth"/>
      <sheetName val="Jobs - Total Government"/>
      <sheetName val="Jobs - State"/>
      <sheetName val="Jobs - Local"/>
      <sheetName val="Jobs - State &amp; Local"/>
      <sheetName val="US scratch sheetSL"/>
      <sheetName val="scratch sheetSL"/>
      <sheetName val="US scratch sheet"/>
      <sheetName val="scratch sheet"/>
      <sheetName val="Data - Monthly population"/>
      <sheetName val="Data - Monthly population (2)"/>
      <sheetName val="Data - Population %growth"/>
      <sheetName val="Data - Population %growth2"/>
      <sheetName val="Reference Sheet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2">
          <cell r="I2">
            <v>43831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 scratch sheetSL"/>
      <sheetName val="scratch sheetSL"/>
      <sheetName val="US scratch sheet"/>
      <sheetName val="scratch sheet"/>
      <sheetName val="Table of Contents"/>
      <sheetName val="Headline"/>
      <sheetName val="JOBS DEFICIT"/>
      <sheetName val="S&amp;L JOBS DEFICIT"/>
      <sheetName val="ppt urate chart"/>
      <sheetName val="job loss chart"/>
      <sheetName val="Rankings"/>
      <sheetName val="Recent Trends"/>
      <sheetName val="Unemployment Rate "/>
      <sheetName val="Job Numbers "/>
      <sheetName val="Jobs v Population Growth"/>
      <sheetName val="5 year pop growth"/>
      <sheetName val="Mfg Job Numbers "/>
      <sheetName val="Const Job Numbers"/>
      <sheetName val="Labor force"/>
      <sheetName val="LF - Unemployment rate"/>
      <sheetName val="LF - Labor force level"/>
      <sheetName val="Jobs - Total nonfarm"/>
      <sheetName val="Jobs - Construction"/>
      <sheetName val="Jobs - Manufacturing"/>
      <sheetName val="Jobs - Trade, trans, util"/>
      <sheetName val="Jobs - Financial"/>
      <sheetName val="Jobs - Prof bus services"/>
      <sheetName val="Jobs - Ed and health"/>
      <sheetName val="Jobs - Leisure hospitality"/>
      <sheetName val="Data - Monthly pop hist"/>
      <sheetName val="Data - Population age 20-64"/>
      <sheetName val="Data - Q pop growth"/>
      <sheetName val="Jobs - Total Government"/>
      <sheetName val="Jobs - State"/>
      <sheetName val="Jobs - Local"/>
      <sheetName val="Jobs - State &amp; Local"/>
      <sheetName val="Data - Monthly population (2)"/>
      <sheetName val="Data - Monthly population"/>
      <sheetName val="Data - Population %growth"/>
      <sheetName val="Data - Population %growth2"/>
      <sheetName val="Reference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2">
          <cell r="I2">
            <v>42491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2"/>
  </sheetPr>
  <dimension ref="A1:S59"/>
  <sheetViews>
    <sheetView tabSelected="1" zoomScale="90" zoomScaleNormal="90" workbookViewId="0">
      <pane xSplit="1" ySplit="5" topLeftCell="B6" activePane="bottomRight" state="frozen"/>
      <selection activeCell="E29" sqref="E29"/>
      <selection pane="topRight" activeCell="E29" sqref="E29"/>
      <selection pane="bottomLeft" activeCell="E29" sqref="E29"/>
      <selection pane="bottomRight" activeCell="U27" sqref="U27"/>
    </sheetView>
  </sheetViews>
  <sheetFormatPr defaultColWidth="9.1328125" defaultRowHeight="12.75" x14ac:dyDescent="0.35"/>
  <cols>
    <col min="1" max="1" width="49.265625" style="2" bestFit="1" customWidth="1"/>
    <col min="2" max="2" width="10.59765625" style="2" customWidth="1"/>
    <col min="3" max="3" width="11.59765625" style="2" bestFit="1" customWidth="1"/>
    <col min="4" max="4" width="13.3984375" style="2" customWidth="1"/>
    <col min="5" max="5" width="9.1328125" style="2"/>
    <col min="6" max="6" width="10.59765625" style="2" customWidth="1"/>
    <col min="7" max="7" width="3.9296875" style="2" customWidth="1"/>
    <col min="8" max="9" width="9.1328125" style="2"/>
    <col min="10" max="10" width="10.19921875" style="2" customWidth="1"/>
    <col min="11" max="12" width="9.1328125" style="2"/>
    <col min="13" max="13" width="3" style="2" customWidth="1"/>
    <col min="14" max="14" width="13" style="2" customWidth="1"/>
    <col min="15" max="15" width="11.3984375" style="2" customWidth="1"/>
    <col min="16" max="16" width="17" style="2" bestFit="1" customWidth="1"/>
    <col min="17" max="17" width="11.73046875" style="2" bestFit="1" customWidth="1"/>
    <col min="18" max="18" width="12.73046875" style="2" customWidth="1"/>
    <col min="19" max="19" width="12.59765625" style="2" customWidth="1"/>
    <col min="20" max="20" width="10.86328125" style="2" customWidth="1"/>
    <col min="21" max="16384" width="9.1328125" style="2"/>
  </cols>
  <sheetData>
    <row r="1" spans="1:19" ht="12.75" customHeight="1" x14ac:dyDescent="0.35">
      <c r="A1" s="1"/>
    </row>
    <row r="2" spans="1:19" ht="32.25" customHeight="1" x14ac:dyDescent="0.45">
      <c r="A2" s="1"/>
      <c r="B2" s="3"/>
      <c r="N2" s="15" t="s">
        <v>68</v>
      </c>
      <c r="O2" s="15"/>
      <c r="P2" s="16">
        <v>3000000</v>
      </c>
    </row>
    <row r="3" spans="1:19" ht="15" customHeight="1" x14ac:dyDescent="0.45">
      <c r="A3" s="1"/>
      <c r="B3" s="20" t="s">
        <v>61</v>
      </c>
      <c r="C3" s="21"/>
      <c r="D3" s="21"/>
      <c r="E3" s="21"/>
      <c r="F3" s="22"/>
      <c r="H3" s="18" t="s">
        <v>62</v>
      </c>
      <c r="I3" s="17"/>
      <c r="J3" s="17"/>
      <c r="K3" s="17"/>
      <c r="L3" s="19"/>
      <c r="N3" s="18" t="str">
        <f>CONCATENATE("Projected job loss (",$P$2/1000000," million total)")</f>
        <v>Projected job loss (3 million total)</v>
      </c>
      <c r="O3" s="17"/>
      <c r="P3" s="17"/>
      <c r="Q3" s="17"/>
      <c r="R3" s="19"/>
      <c r="S3" s="14"/>
    </row>
    <row r="4" spans="1:19" ht="15" customHeight="1" x14ac:dyDescent="0.45">
      <c r="A4" s="1"/>
      <c r="B4" s="43"/>
      <c r="C4" s="44"/>
      <c r="D4" s="44"/>
      <c r="E4" s="44"/>
      <c r="F4" s="45"/>
      <c r="H4" s="46"/>
      <c r="I4" s="47"/>
      <c r="J4" s="47"/>
      <c r="K4" s="47"/>
      <c r="L4" s="48"/>
      <c r="N4" s="49" t="s">
        <v>65</v>
      </c>
      <c r="O4" s="49" t="s">
        <v>66</v>
      </c>
      <c r="P4" s="50" t="s">
        <v>67</v>
      </c>
      <c r="Q4" s="47"/>
      <c r="R4" s="48"/>
      <c r="S4" s="14"/>
    </row>
    <row r="5" spans="1:19" ht="91.9" x14ac:dyDescent="0.4">
      <c r="A5" s="4"/>
      <c r="B5" s="23" t="s">
        <v>0</v>
      </c>
      <c r="C5" s="24" t="s">
        <v>1</v>
      </c>
      <c r="D5" s="24" t="s">
        <v>2</v>
      </c>
      <c r="E5" s="24" t="s">
        <v>3</v>
      </c>
      <c r="F5" s="25" t="s">
        <v>60</v>
      </c>
      <c r="G5" s="13"/>
      <c r="H5" s="23" t="s">
        <v>0</v>
      </c>
      <c r="I5" s="24" t="s">
        <v>1</v>
      </c>
      <c r="J5" s="24" t="s">
        <v>2</v>
      </c>
      <c r="K5" s="24" t="s">
        <v>3</v>
      </c>
      <c r="L5" s="25" t="s">
        <v>60</v>
      </c>
      <c r="M5" s="13"/>
      <c r="N5" s="32" t="s">
        <v>63</v>
      </c>
      <c r="O5" s="24" t="s">
        <v>64</v>
      </c>
      <c r="P5" s="24" t="s">
        <v>4</v>
      </c>
      <c r="Q5" s="24" t="s">
        <v>5</v>
      </c>
      <c r="R5" s="25" t="s">
        <v>6</v>
      </c>
      <c r="S5" s="13"/>
    </row>
    <row r="6" spans="1:19" s="6" customFormat="1" ht="13.15" x14ac:dyDescent="0.4">
      <c r="A6" s="5" t="s">
        <v>7</v>
      </c>
      <c r="B6" s="34">
        <v>150939</v>
      </c>
      <c r="C6" s="35">
        <v>128346</v>
      </c>
      <c r="D6" s="36">
        <v>16576</v>
      </c>
      <c r="E6" s="36">
        <v>15644</v>
      </c>
      <c r="F6" s="38">
        <f>SUM(D6:E6)</f>
        <v>32220</v>
      </c>
      <c r="G6" s="37"/>
      <c r="H6" s="39">
        <f>B6/B$6</f>
        <v>1</v>
      </c>
      <c r="I6" s="40">
        <f t="shared" ref="I6:L21" si="0">C6/C$6</f>
        <v>1</v>
      </c>
      <c r="J6" s="40">
        <f t="shared" si="0"/>
        <v>1</v>
      </c>
      <c r="K6" s="40">
        <f t="shared" si="0"/>
        <v>1</v>
      </c>
      <c r="L6" s="41">
        <f t="shared" si="0"/>
        <v>1</v>
      </c>
      <c r="M6" s="37"/>
      <c r="N6" s="42">
        <f>$P$2</f>
        <v>3000000</v>
      </c>
      <c r="O6" s="35">
        <f>$P$2</f>
        <v>3000000</v>
      </c>
      <c r="P6" s="35">
        <f>$P$2</f>
        <v>3000000</v>
      </c>
      <c r="Q6" s="40">
        <f>$F6/$C6</f>
        <v>0.25104015707540556</v>
      </c>
      <c r="R6" s="41">
        <f>P6/($C6*1000)</f>
        <v>2.3374316301248189E-2</v>
      </c>
      <c r="S6" s="7"/>
    </row>
    <row r="7" spans="1:19" x14ac:dyDescent="0.35">
      <c r="A7" s="8" t="s">
        <v>8</v>
      </c>
      <c r="B7" s="30">
        <v>2072.6</v>
      </c>
      <c r="C7" s="31">
        <v>1680.8</v>
      </c>
      <c r="D7" s="31">
        <v>208.6</v>
      </c>
      <c r="E7" s="31">
        <v>230.6</v>
      </c>
      <c r="F7" s="29">
        <f t="shared" ref="F7:F57" si="1">SUM(D7:E7)</f>
        <v>439.2</v>
      </c>
      <c r="H7" s="26">
        <f t="shared" ref="H7:L57" si="2">B7/B$6</f>
        <v>1.3731374926294728E-2</v>
      </c>
      <c r="I7" s="27">
        <f t="shared" si="0"/>
        <v>1.3095850279712652E-2</v>
      </c>
      <c r="J7" s="27">
        <f t="shared" si="0"/>
        <v>1.2584459459459459E-2</v>
      </c>
      <c r="K7" s="27">
        <f t="shared" si="0"/>
        <v>1.4740475581692662E-2</v>
      </c>
      <c r="L7" s="28">
        <f t="shared" si="0"/>
        <v>1.3631284916201117E-2</v>
      </c>
      <c r="M7" s="9"/>
      <c r="N7" s="51">
        <f>N$6*$I7</f>
        <v>39287.550839137955</v>
      </c>
      <c r="O7" s="52">
        <f>O$6*$L7</f>
        <v>40893.854748603349</v>
      </c>
      <c r="P7" s="33">
        <f>AVERAGE(N7:O7)</f>
        <v>40090.702793870652</v>
      </c>
      <c r="Q7" s="27">
        <f>$F7/$C7</f>
        <v>0.26130414088529269</v>
      </c>
      <c r="R7" s="28">
        <f>P7/($C7*1000)</f>
        <v>2.3852155398542747E-2</v>
      </c>
      <c r="S7" s="9"/>
    </row>
    <row r="8" spans="1:19" x14ac:dyDescent="0.35">
      <c r="A8" s="8" t="s">
        <v>9</v>
      </c>
      <c r="B8" s="30">
        <v>329.4</v>
      </c>
      <c r="C8" s="31">
        <v>249.6</v>
      </c>
      <c r="D8" s="31">
        <v>36.1</v>
      </c>
      <c r="E8" s="31">
        <v>35.6</v>
      </c>
      <c r="F8" s="29">
        <f t="shared" si="1"/>
        <v>71.7</v>
      </c>
      <c r="H8" s="26">
        <f t="shared" si="2"/>
        <v>2.1823385606105777E-3</v>
      </c>
      <c r="I8" s="27">
        <f t="shared" si="0"/>
        <v>1.9447431162638493E-3</v>
      </c>
      <c r="J8" s="27">
        <f t="shared" si="0"/>
        <v>2.1778474903474906E-3</v>
      </c>
      <c r="K8" s="27">
        <f t="shared" si="0"/>
        <v>2.2756328304781386E-3</v>
      </c>
      <c r="L8" s="28">
        <f t="shared" si="0"/>
        <v>2.2253258845437618E-3</v>
      </c>
      <c r="M8" s="9"/>
      <c r="N8" s="51">
        <f t="shared" ref="N8:N57" si="3">N$6*$I8</f>
        <v>5834.2293487915476</v>
      </c>
      <c r="O8" s="52">
        <f t="shared" ref="O8:O57" si="4">O$6*$L8</f>
        <v>6675.9776536312856</v>
      </c>
      <c r="P8" s="33">
        <f t="shared" ref="P8:P57" si="5">AVERAGE(N8:O8)</f>
        <v>6255.1035012114171</v>
      </c>
      <c r="Q8" s="27">
        <f t="shared" ref="Q8:Q57" si="6">$F8/$C8</f>
        <v>0.28725961538461542</v>
      </c>
      <c r="R8" s="28">
        <f>P8/($C8*1000)</f>
        <v>2.5060510822161125E-2</v>
      </c>
      <c r="S8" s="9"/>
    </row>
    <row r="9" spans="1:19" x14ac:dyDescent="0.35">
      <c r="A9" s="8" t="s">
        <v>10</v>
      </c>
      <c r="B9" s="30">
        <v>2937.4</v>
      </c>
      <c r="C9" s="31">
        <v>2514.9</v>
      </c>
      <c r="D9" s="31">
        <v>330.7</v>
      </c>
      <c r="E9" s="31">
        <v>325.7</v>
      </c>
      <c r="F9" s="29">
        <f t="shared" si="1"/>
        <v>656.4</v>
      </c>
      <c r="H9" s="26">
        <f t="shared" si="2"/>
        <v>1.9460841797017337E-2</v>
      </c>
      <c r="I9" s="27">
        <f t="shared" si="0"/>
        <v>1.9594689355336356E-2</v>
      </c>
      <c r="J9" s="27">
        <f t="shared" si="0"/>
        <v>1.9950530888030886E-2</v>
      </c>
      <c r="K9" s="27">
        <f t="shared" si="0"/>
        <v>2.0819483508054206E-2</v>
      </c>
      <c r="L9" s="28">
        <f t="shared" si="0"/>
        <v>2.037243947858473E-2</v>
      </c>
      <c r="M9" s="9"/>
      <c r="N9" s="51">
        <f t="shared" si="3"/>
        <v>58784.068066009066</v>
      </c>
      <c r="O9" s="52">
        <f t="shared" si="4"/>
        <v>61117.31843575419</v>
      </c>
      <c r="P9" s="33">
        <f t="shared" si="5"/>
        <v>59950.693250881624</v>
      </c>
      <c r="Q9" s="27">
        <f t="shared" si="6"/>
        <v>0.26100441369438149</v>
      </c>
      <c r="R9" s="28">
        <f>P9/($C9*1000)</f>
        <v>2.3838201618705167E-2</v>
      </c>
      <c r="S9" s="9"/>
    </row>
    <row r="10" spans="1:19" x14ac:dyDescent="0.35">
      <c r="A10" s="8" t="s">
        <v>11</v>
      </c>
      <c r="B10" s="30">
        <v>1276.4000000000001</v>
      </c>
      <c r="C10" s="31">
        <v>1065.2</v>
      </c>
      <c r="D10" s="31">
        <v>119.9</v>
      </c>
      <c r="E10" s="31">
        <v>136.30000000000001</v>
      </c>
      <c r="F10" s="29">
        <f t="shared" si="1"/>
        <v>256.20000000000005</v>
      </c>
      <c r="H10" s="26">
        <f t="shared" si="2"/>
        <v>8.4563962925420216E-3</v>
      </c>
      <c r="I10" s="27">
        <f t="shared" si="0"/>
        <v>8.299440574696523E-3</v>
      </c>
      <c r="J10" s="27">
        <f t="shared" si="0"/>
        <v>7.2333494208494213E-3</v>
      </c>
      <c r="K10" s="27">
        <f t="shared" si="0"/>
        <v>8.7126054717463573E-3</v>
      </c>
      <c r="L10" s="28">
        <f t="shared" si="0"/>
        <v>7.9515828677839857E-3</v>
      </c>
      <c r="M10" s="9"/>
      <c r="N10" s="51">
        <f t="shared" si="3"/>
        <v>24898.321724089568</v>
      </c>
      <c r="O10" s="52">
        <f t="shared" si="4"/>
        <v>23854.748603351956</v>
      </c>
      <c r="P10" s="33">
        <f t="shared" si="5"/>
        <v>24376.535163720764</v>
      </c>
      <c r="Q10" s="27">
        <f t="shared" si="6"/>
        <v>0.24051821254224562</v>
      </c>
      <c r="R10" s="28">
        <f>P10/($C10*1000)</f>
        <v>2.2884467859294745E-2</v>
      </c>
      <c r="S10" s="9"/>
    </row>
    <row r="11" spans="1:19" x14ac:dyDescent="0.35">
      <c r="A11" s="8" t="s">
        <v>12</v>
      </c>
      <c r="B11" s="30">
        <v>17425.099999999999</v>
      </c>
      <c r="C11" s="31">
        <v>14817.1</v>
      </c>
      <c r="D11" s="31">
        <v>2033.2</v>
      </c>
      <c r="E11" s="31">
        <v>1657.6</v>
      </c>
      <c r="F11" s="29">
        <f t="shared" si="1"/>
        <v>3690.8</v>
      </c>
      <c r="H11" s="26">
        <f t="shared" si="2"/>
        <v>0.11544464982542615</v>
      </c>
      <c r="I11" s="27">
        <f t="shared" si="0"/>
        <v>0.11544652735574151</v>
      </c>
      <c r="J11" s="27">
        <f t="shared" si="0"/>
        <v>0.12265926640926642</v>
      </c>
      <c r="K11" s="27">
        <f t="shared" si="0"/>
        <v>0.10595755561237534</v>
      </c>
      <c r="L11" s="28">
        <f t="shared" si="0"/>
        <v>0.1145499689633768</v>
      </c>
      <c r="M11" s="9"/>
      <c r="N11" s="51">
        <f t="shared" si="3"/>
        <v>346339.58206722455</v>
      </c>
      <c r="O11" s="52">
        <f t="shared" si="4"/>
        <v>343649.90689013037</v>
      </c>
      <c r="P11" s="33">
        <f t="shared" si="5"/>
        <v>344994.74447867746</v>
      </c>
      <c r="Q11" s="27">
        <f t="shared" si="6"/>
        <v>0.2490905777783777</v>
      </c>
      <c r="R11" s="28">
        <f>P11/($C11*1000)</f>
        <v>2.3283553764142609E-2</v>
      </c>
      <c r="S11" s="9"/>
    </row>
    <row r="12" spans="1:19" x14ac:dyDescent="0.35">
      <c r="A12" s="8" t="s">
        <v>13</v>
      </c>
      <c r="B12" s="30">
        <v>2785.6</v>
      </c>
      <c r="C12" s="31">
        <v>2330.3000000000002</v>
      </c>
      <c r="D12" s="31">
        <v>344.6</v>
      </c>
      <c r="E12" s="31">
        <v>272.2</v>
      </c>
      <c r="F12" s="29">
        <f t="shared" si="1"/>
        <v>616.79999999999995</v>
      </c>
      <c r="H12" s="26">
        <f t="shared" si="2"/>
        <v>1.8455137505879859E-2</v>
      </c>
      <c r="I12" s="27">
        <f t="shared" si="0"/>
        <v>1.8156389758932887E-2</v>
      </c>
      <c r="J12" s="27">
        <f t="shared" si="0"/>
        <v>2.0789092664092665E-2</v>
      </c>
      <c r="K12" s="27">
        <f t="shared" si="0"/>
        <v>1.7399642035285094E-2</v>
      </c>
      <c r="L12" s="28">
        <f t="shared" si="0"/>
        <v>1.914338919925512E-2</v>
      </c>
      <c r="M12" s="9"/>
      <c r="N12" s="51">
        <f t="shared" si="3"/>
        <v>54469.169276798661</v>
      </c>
      <c r="O12" s="52">
        <f t="shared" si="4"/>
        <v>57430.167597765358</v>
      </c>
      <c r="P12" s="33">
        <f t="shared" si="5"/>
        <v>55949.668437282009</v>
      </c>
      <c r="Q12" s="27">
        <f t="shared" si="6"/>
        <v>0.26468695017808863</v>
      </c>
      <c r="R12" s="28">
        <f>P12/($C12*1000)</f>
        <v>2.4009641864687813E-2</v>
      </c>
      <c r="S12" s="9"/>
    </row>
    <row r="13" spans="1:19" x14ac:dyDescent="0.35">
      <c r="A13" s="8" t="s">
        <v>14</v>
      </c>
      <c r="B13" s="30">
        <v>1686.7</v>
      </c>
      <c r="C13" s="31">
        <v>1450.3</v>
      </c>
      <c r="D13" s="31">
        <v>157.30000000000001</v>
      </c>
      <c r="E13" s="31">
        <v>175</v>
      </c>
      <c r="F13" s="29">
        <f t="shared" si="1"/>
        <v>332.3</v>
      </c>
      <c r="H13" s="26">
        <f t="shared" si="2"/>
        <v>1.1174712963515063E-2</v>
      </c>
      <c r="I13" s="27">
        <f t="shared" si="0"/>
        <v>1.1299923643900082E-2</v>
      </c>
      <c r="J13" s="27">
        <f t="shared" si="0"/>
        <v>9.4896235521235526E-3</v>
      </c>
      <c r="K13" s="27">
        <f t="shared" si="0"/>
        <v>1.1186397340833546E-2</v>
      </c>
      <c r="L13" s="28">
        <f t="shared" si="0"/>
        <v>1.0313469894475482E-2</v>
      </c>
      <c r="M13" s="9"/>
      <c r="N13" s="51">
        <f t="shared" si="3"/>
        <v>33899.770931700245</v>
      </c>
      <c r="O13" s="52">
        <f t="shared" si="4"/>
        <v>30940.409683426446</v>
      </c>
      <c r="P13" s="33">
        <f t="shared" si="5"/>
        <v>32420.090307563347</v>
      </c>
      <c r="Q13" s="27">
        <f t="shared" si="6"/>
        <v>0.22912500861890644</v>
      </c>
      <c r="R13" s="28">
        <f>P13/($C13*1000)</f>
        <v>2.2354057993217505E-2</v>
      </c>
      <c r="S13" s="9"/>
    </row>
    <row r="14" spans="1:19" x14ac:dyDescent="0.35">
      <c r="A14" s="8" t="s">
        <v>15</v>
      </c>
      <c r="B14" s="30">
        <v>465.7</v>
      </c>
      <c r="C14" s="31">
        <v>398.8</v>
      </c>
      <c r="D14" s="31">
        <v>52.9</v>
      </c>
      <c r="E14" s="31">
        <v>52.3</v>
      </c>
      <c r="F14" s="29">
        <f t="shared" si="1"/>
        <v>105.19999999999999</v>
      </c>
      <c r="H14" s="26">
        <f t="shared" si="2"/>
        <v>3.0853523608875108E-3</v>
      </c>
      <c r="I14" s="27">
        <f t="shared" si="0"/>
        <v>3.1072257803125927E-3</v>
      </c>
      <c r="J14" s="27">
        <f t="shared" si="0"/>
        <v>3.1913610038610037E-3</v>
      </c>
      <c r="K14" s="27">
        <f t="shared" si="0"/>
        <v>3.3431347481462539E-3</v>
      </c>
      <c r="L14" s="28">
        <f t="shared" si="0"/>
        <v>3.2650527622594657E-3</v>
      </c>
      <c r="M14" s="9"/>
      <c r="N14" s="51">
        <f t="shared" si="3"/>
        <v>9321.6773409377784</v>
      </c>
      <c r="O14" s="52">
        <f t="shared" si="4"/>
        <v>9795.1582867783964</v>
      </c>
      <c r="P14" s="33">
        <f t="shared" si="5"/>
        <v>9558.4178138580864</v>
      </c>
      <c r="Q14" s="27">
        <f t="shared" si="6"/>
        <v>0.26379137412236708</v>
      </c>
      <c r="R14" s="28">
        <f>P14/($C14*1000)</f>
        <v>2.3967948379784571E-2</v>
      </c>
      <c r="S14" s="9"/>
    </row>
    <row r="15" spans="1:19" x14ac:dyDescent="0.35">
      <c r="A15" s="8" t="s">
        <v>16</v>
      </c>
      <c r="B15" s="30">
        <v>798.3</v>
      </c>
      <c r="C15" s="31">
        <v>559.79999999999995</v>
      </c>
      <c r="D15" s="31">
        <v>81.7</v>
      </c>
      <c r="E15" s="31">
        <v>23.2</v>
      </c>
      <c r="F15" s="29">
        <f t="shared" si="1"/>
        <v>104.9</v>
      </c>
      <c r="H15" s="26">
        <f t="shared" si="2"/>
        <v>5.2888915389660719E-3</v>
      </c>
      <c r="I15" s="27">
        <f t="shared" si="0"/>
        <v>4.3616474218129116E-3</v>
      </c>
      <c r="J15" s="27">
        <f t="shared" si="0"/>
        <v>4.9288127413127415E-3</v>
      </c>
      <c r="K15" s="27">
        <f t="shared" si="0"/>
        <v>1.482996676041933E-3</v>
      </c>
      <c r="L15" s="28">
        <f t="shared" si="0"/>
        <v>3.2557417752948482E-3</v>
      </c>
      <c r="M15" s="9"/>
      <c r="N15" s="51">
        <f t="shared" si="3"/>
        <v>13084.942265438734</v>
      </c>
      <c r="O15" s="52">
        <f t="shared" si="4"/>
        <v>9767.2253258845449</v>
      </c>
      <c r="P15" s="33">
        <f t="shared" si="5"/>
        <v>11426.08379566164</v>
      </c>
      <c r="Q15" s="27">
        <f t="shared" si="6"/>
        <v>0.1873883529832083</v>
      </c>
      <c r="R15" s="28">
        <f>P15/($C15*1000)</f>
        <v>2.0411010710363772E-2</v>
      </c>
      <c r="S15" s="9"/>
    </row>
    <row r="16" spans="1:19" x14ac:dyDescent="0.35">
      <c r="A16" s="8" t="s">
        <v>17</v>
      </c>
      <c r="B16" s="30">
        <v>8952.6</v>
      </c>
      <c r="C16" s="31">
        <v>7829.4</v>
      </c>
      <c r="D16" s="31">
        <v>1255.2</v>
      </c>
      <c r="E16" s="31">
        <v>1109.0999999999999</v>
      </c>
      <c r="F16" s="29">
        <f t="shared" si="1"/>
        <v>2364.3000000000002</v>
      </c>
      <c r="H16" s="26">
        <f t="shared" si="2"/>
        <v>5.9312702482459803E-2</v>
      </c>
      <c r="I16" s="27">
        <f t="shared" si="0"/>
        <v>6.100229068299752E-2</v>
      </c>
      <c r="J16" s="27">
        <f t="shared" si="0"/>
        <v>7.5723938223938234E-2</v>
      </c>
      <c r="K16" s="27">
        <f t="shared" si="0"/>
        <v>7.0896190232677056E-2</v>
      </c>
      <c r="L16" s="28">
        <f t="shared" si="0"/>
        <v>7.3379888268156432E-2</v>
      </c>
      <c r="M16" s="9"/>
      <c r="N16" s="51">
        <f t="shared" si="3"/>
        <v>183006.87204899255</v>
      </c>
      <c r="O16" s="52">
        <f t="shared" si="4"/>
        <v>220139.6648044693</v>
      </c>
      <c r="P16" s="33">
        <f t="shared" si="5"/>
        <v>201573.26842673094</v>
      </c>
      <c r="Q16" s="27">
        <f t="shared" si="6"/>
        <v>0.30197716300099631</v>
      </c>
      <c r="R16" s="28">
        <f>P16/($C16*1000)</f>
        <v>2.5745685292197479E-2</v>
      </c>
      <c r="S16" s="9"/>
    </row>
    <row r="17" spans="1:19" x14ac:dyDescent="0.35">
      <c r="A17" s="8" t="s">
        <v>18</v>
      </c>
      <c r="B17" s="30">
        <v>4613.8</v>
      </c>
      <c r="C17" s="31">
        <v>3923.5</v>
      </c>
      <c r="D17" s="31">
        <v>502.1</v>
      </c>
      <c r="E17" s="31">
        <v>493.2</v>
      </c>
      <c r="F17" s="29">
        <f t="shared" si="1"/>
        <v>995.3</v>
      </c>
      <c r="H17" s="26">
        <f t="shared" si="2"/>
        <v>3.0567315273057328E-2</v>
      </c>
      <c r="I17" s="27">
        <f t="shared" si="0"/>
        <v>3.0569710002649089E-2</v>
      </c>
      <c r="J17" s="27">
        <f t="shared" si="0"/>
        <v>3.0290781853281854E-2</v>
      </c>
      <c r="K17" s="27">
        <f t="shared" si="0"/>
        <v>3.1526463819994882E-2</v>
      </c>
      <c r="L17" s="28">
        <f t="shared" si="0"/>
        <v>3.0890751086281813E-2</v>
      </c>
      <c r="M17" s="9"/>
      <c r="N17" s="51">
        <f t="shared" si="3"/>
        <v>91709.130007947271</v>
      </c>
      <c r="O17" s="52">
        <f t="shared" si="4"/>
        <v>92672.253258845434</v>
      </c>
      <c r="P17" s="33">
        <f t="shared" si="5"/>
        <v>92190.691633396345</v>
      </c>
      <c r="Q17" s="27">
        <f t="shared" si="6"/>
        <v>0.25367656429208613</v>
      </c>
      <c r="R17" s="28">
        <f>P17/($C17*1000)</f>
        <v>2.349705406738788E-2</v>
      </c>
      <c r="S17" s="9"/>
    </row>
    <row r="18" spans="1:19" x14ac:dyDescent="0.35">
      <c r="A18" s="8" t="s">
        <v>19</v>
      </c>
      <c r="B18" s="30">
        <v>655.7</v>
      </c>
      <c r="C18" s="31">
        <v>529.4</v>
      </c>
      <c r="D18" s="31">
        <v>126.5</v>
      </c>
      <c r="E18" s="31">
        <v>71.099999999999994</v>
      </c>
      <c r="F18" s="29">
        <f t="shared" si="1"/>
        <v>197.6</v>
      </c>
      <c r="H18" s="26">
        <f t="shared" si="2"/>
        <v>4.3441390230490465E-3</v>
      </c>
      <c r="I18" s="27">
        <f t="shared" si="0"/>
        <v>4.1247876832935966E-3</v>
      </c>
      <c r="J18" s="27">
        <f t="shared" si="0"/>
        <v>7.6315154440154444E-3</v>
      </c>
      <c r="K18" s="27">
        <f t="shared" si="0"/>
        <v>4.5448734339043721E-3</v>
      </c>
      <c r="L18" s="28">
        <f t="shared" si="0"/>
        <v>6.1328367473618868E-3</v>
      </c>
      <c r="M18" s="9"/>
      <c r="N18" s="51">
        <f t="shared" si="3"/>
        <v>12374.363049880791</v>
      </c>
      <c r="O18" s="52">
        <f t="shared" si="4"/>
        <v>18398.51024208566</v>
      </c>
      <c r="P18" s="33">
        <f t="shared" si="5"/>
        <v>15386.436645983225</v>
      </c>
      <c r="Q18" s="27">
        <f t="shared" si="6"/>
        <v>0.37325273894975447</v>
      </c>
      <c r="R18" s="28">
        <f>P18/($C18*1000)</f>
        <v>2.9063915084970204E-2</v>
      </c>
      <c r="S18" s="9"/>
    </row>
    <row r="19" spans="1:19" x14ac:dyDescent="0.35">
      <c r="A19" s="8" t="s">
        <v>20</v>
      </c>
      <c r="B19" s="30">
        <v>759.2</v>
      </c>
      <c r="C19" s="31">
        <v>632.1</v>
      </c>
      <c r="D19" s="31">
        <v>82.7</v>
      </c>
      <c r="E19" s="31">
        <v>87.8</v>
      </c>
      <c r="F19" s="29">
        <f t="shared" si="1"/>
        <v>170.5</v>
      </c>
      <c r="H19" s="26">
        <f t="shared" si="2"/>
        <v>5.0298464942791464E-3</v>
      </c>
      <c r="I19" s="27">
        <f t="shared" si="0"/>
        <v>4.9249684446729938E-3</v>
      </c>
      <c r="J19" s="27">
        <f t="shared" si="0"/>
        <v>4.9891409266409267E-3</v>
      </c>
      <c r="K19" s="27">
        <f t="shared" si="0"/>
        <v>5.6123753515724874E-3</v>
      </c>
      <c r="L19" s="28">
        <f t="shared" si="0"/>
        <v>5.2917442582247048E-3</v>
      </c>
      <c r="M19" s="9"/>
      <c r="N19" s="51">
        <f t="shared" si="3"/>
        <v>14774.905334018982</v>
      </c>
      <c r="O19" s="52">
        <f t="shared" si="4"/>
        <v>15875.232774674114</v>
      </c>
      <c r="P19" s="33">
        <f t="shared" si="5"/>
        <v>15325.069054346548</v>
      </c>
      <c r="Q19" s="27">
        <f t="shared" si="6"/>
        <v>0.2697358012972631</v>
      </c>
      <c r="R19" s="28">
        <f>P19/($C19*1000)</f>
        <v>2.424469079947247E-2</v>
      </c>
      <c r="S19" s="9"/>
    </row>
    <row r="20" spans="1:19" x14ac:dyDescent="0.35">
      <c r="A20" s="8" t="s">
        <v>21</v>
      </c>
      <c r="B20" s="30">
        <v>6118</v>
      </c>
      <c r="C20" s="31">
        <v>5292.6</v>
      </c>
      <c r="D20" s="31">
        <v>621.1</v>
      </c>
      <c r="E20" s="31">
        <v>586.70000000000005</v>
      </c>
      <c r="F20" s="29">
        <f t="shared" si="1"/>
        <v>1207.8000000000002</v>
      </c>
      <c r="H20" s="26">
        <f t="shared" si="2"/>
        <v>4.0532930521601444E-2</v>
      </c>
      <c r="I20" s="27">
        <f t="shared" si="0"/>
        <v>4.1236968818662054E-2</v>
      </c>
      <c r="J20" s="27">
        <f t="shared" si="0"/>
        <v>3.7469835907335908E-2</v>
      </c>
      <c r="K20" s="27">
        <f t="shared" si="0"/>
        <v>3.7503196113525955E-2</v>
      </c>
      <c r="L20" s="28">
        <f t="shared" si="0"/>
        <v>3.7486033519553076E-2</v>
      </c>
      <c r="M20" s="9"/>
      <c r="N20" s="51">
        <f t="shared" si="3"/>
        <v>123710.90645598616</v>
      </c>
      <c r="O20" s="52">
        <f t="shared" si="4"/>
        <v>112458.10055865922</v>
      </c>
      <c r="P20" s="33">
        <f t="shared" si="5"/>
        <v>118084.50350732269</v>
      </c>
      <c r="Q20" s="27">
        <f t="shared" si="6"/>
        <v>0.22820541888674756</v>
      </c>
      <c r="R20" s="28">
        <f>P20/($C20*1000)</f>
        <v>2.2311246553172862E-2</v>
      </c>
      <c r="S20" s="9"/>
    </row>
    <row r="21" spans="1:19" x14ac:dyDescent="0.35">
      <c r="A21" s="8" t="s">
        <v>22</v>
      </c>
      <c r="B21" s="30">
        <v>3166.2</v>
      </c>
      <c r="C21" s="31">
        <v>2736.9</v>
      </c>
      <c r="D21" s="31">
        <v>313.3</v>
      </c>
      <c r="E21" s="31">
        <v>316.3</v>
      </c>
      <c r="F21" s="29">
        <f t="shared" si="1"/>
        <v>629.6</v>
      </c>
      <c r="H21" s="26">
        <f t="shared" si="2"/>
        <v>2.0976685945978176E-2</v>
      </c>
      <c r="I21" s="27">
        <f t="shared" si="0"/>
        <v>2.1324388761628722E-2</v>
      </c>
      <c r="J21" s="27">
        <f t="shared" si="0"/>
        <v>1.8900820463320464E-2</v>
      </c>
      <c r="K21" s="27">
        <f t="shared" si="0"/>
        <v>2.0218614165175147E-2</v>
      </c>
      <c r="L21" s="28">
        <f t="shared" si="0"/>
        <v>1.9540657976412166E-2</v>
      </c>
      <c r="M21" s="9"/>
      <c r="N21" s="51">
        <f t="shared" si="3"/>
        <v>63973.166284886167</v>
      </c>
      <c r="O21" s="52">
        <f t="shared" si="4"/>
        <v>58621.973929236497</v>
      </c>
      <c r="P21" s="33">
        <f t="shared" si="5"/>
        <v>61297.570107061329</v>
      </c>
      <c r="Q21" s="27">
        <f t="shared" si="6"/>
        <v>0.23004128758814718</v>
      </c>
      <c r="R21" s="28">
        <f>P21/($C21*1000)</f>
        <v>2.2396715300910273E-2</v>
      </c>
      <c r="S21" s="9"/>
    </row>
    <row r="22" spans="1:19" x14ac:dyDescent="0.35">
      <c r="A22" s="8" t="s">
        <v>23</v>
      </c>
      <c r="B22" s="30">
        <v>1585.7</v>
      </c>
      <c r="C22" s="31">
        <v>1325.2</v>
      </c>
      <c r="D22" s="31">
        <v>144.4</v>
      </c>
      <c r="E22" s="31">
        <v>174.9</v>
      </c>
      <c r="F22" s="29">
        <f t="shared" si="1"/>
        <v>319.3</v>
      </c>
      <c r="H22" s="26">
        <f t="shared" si="2"/>
        <v>1.0505568474681825E-2</v>
      </c>
      <c r="I22" s="27">
        <f t="shared" si="2"/>
        <v>1.0325214654138033E-2</v>
      </c>
      <c r="J22" s="27">
        <f t="shared" si="2"/>
        <v>8.7113899613899624E-3</v>
      </c>
      <c r="K22" s="27">
        <f t="shared" si="2"/>
        <v>1.1180005113781642E-2</v>
      </c>
      <c r="L22" s="28">
        <f t="shared" si="2"/>
        <v>9.9099937926753565E-3</v>
      </c>
      <c r="M22" s="9"/>
      <c r="N22" s="51">
        <f t="shared" si="3"/>
        <v>30975.643962414098</v>
      </c>
      <c r="O22" s="52">
        <f t="shared" si="4"/>
        <v>29729.98137802607</v>
      </c>
      <c r="P22" s="33">
        <f t="shared" si="5"/>
        <v>30352.812670220083</v>
      </c>
      <c r="Q22" s="27">
        <f t="shared" si="6"/>
        <v>0.24094476305463328</v>
      </c>
      <c r="R22" s="28">
        <f>P22/($C22*1000)</f>
        <v>2.2904325890597706E-2</v>
      </c>
      <c r="S22" s="9"/>
    </row>
    <row r="23" spans="1:19" x14ac:dyDescent="0.35">
      <c r="A23" s="8" t="s">
        <v>24</v>
      </c>
      <c r="B23" s="30">
        <v>1423</v>
      </c>
      <c r="C23" s="31">
        <v>1163</v>
      </c>
      <c r="D23" s="31">
        <v>130.5</v>
      </c>
      <c r="E23" s="31">
        <v>142.1</v>
      </c>
      <c r="F23" s="29">
        <f t="shared" si="1"/>
        <v>272.60000000000002</v>
      </c>
      <c r="H23" s="26">
        <f t="shared" si="2"/>
        <v>9.4276495802940261E-3</v>
      </c>
      <c r="I23" s="27">
        <f t="shared" si="2"/>
        <v>9.0614432861172139E-3</v>
      </c>
      <c r="J23" s="27">
        <f t="shared" si="2"/>
        <v>7.8728281853281852E-3</v>
      </c>
      <c r="K23" s="27">
        <f t="shared" si="2"/>
        <v>9.08335464075684E-3</v>
      </c>
      <c r="L23" s="28">
        <f t="shared" si="2"/>
        <v>8.4605834885164502E-3</v>
      </c>
      <c r="M23" s="9"/>
      <c r="N23" s="51">
        <f t="shared" si="3"/>
        <v>27184.329858351641</v>
      </c>
      <c r="O23" s="52">
        <f t="shared" si="4"/>
        <v>25381.75046554935</v>
      </c>
      <c r="P23" s="33">
        <f t="shared" si="5"/>
        <v>26283.040161950496</v>
      </c>
      <c r="Q23" s="27">
        <f t="shared" si="6"/>
        <v>0.23439380911435945</v>
      </c>
      <c r="R23" s="28">
        <f>P23/($C23*1000)</f>
        <v>2.2599346656879189E-2</v>
      </c>
      <c r="S23" s="9"/>
    </row>
    <row r="24" spans="1:19" x14ac:dyDescent="0.35">
      <c r="A24" s="8" t="s">
        <v>25</v>
      </c>
      <c r="B24" s="30">
        <v>1938.7</v>
      </c>
      <c r="C24" s="31">
        <v>1627.4</v>
      </c>
      <c r="D24" s="31">
        <v>201.7</v>
      </c>
      <c r="E24" s="31">
        <v>209.4</v>
      </c>
      <c r="F24" s="29">
        <f t="shared" si="1"/>
        <v>411.1</v>
      </c>
      <c r="G24" s="11"/>
      <c r="H24" s="26">
        <f t="shared" si="2"/>
        <v>1.2844261589118784E-2</v>
      </c>
      <c r="I24" s="27">
        <f t="shared" si="2"/>
        <v>1.2679787449550435E-2</v>
      </c>
      <c r="J24" s="27">
        <f t="shared" si="2"/>
        <v>1.216819498069498E-2</v>
      </c>
      <c r="K24" s="27">
        <f t="shared" si="2"/>
        <v>1.3385323446688828E-2</v>
      </c>
      <c r="L24" s="28">
        <f t="shared" si="2"/>
        <v>1.2759155803848543E-2</v>
      </c>
      <c r="M24" s="9"/>
      <c r="N24" s="51">
        <f t="shared" si="3"/>
        <v>38039.362348651302</v>
      </c>
      <c r="O24" s="52">
        <f t="shared" si="4"/>
        <v>38277.467411545629</v>
      </c>
      <c r="P24" s="33">
        <f t="shared" si="5"/>
        <v>38158.414880098469</v>
      </c>
      <c r="Q24" s="27">
        <f t="shared" si="6"/>
        <v>0.25261152759002087</v>
      </c>
      <c r="R24" s="28">
        <f>P24/($C24*1000)</f>
        <v>2.3447471353139036E-2</v>
      </c>
      <c r="S24" s="9"/>
    </row>
    <row r="25" spans="1:19" x14ac:dyDescent="0.35">
      <c r="A25" s="8" t="s">
        <v>26</v>
      </c>
      <c r="B25" s="30">
        <v>1988.8</v>
      </c>
      <c r="C25" s="31">
        <v>1657.6</v>
      </c>
      <c r="D25" s="31">
        <v>238.3</v>
      </c>
      <c r="E25" s="31">
        <v>222.6</v>
      </c>
      <c r="F25" s="29">
        <f t="shared" si="1"/>
        <v>460.9</v>
      </c>
      <c r="H25" s="26">
        <f t="shared" si="2"/>
        <v>1.3176183756351904E-2</v>
      </c>
      <c r="I25" s="27">
        <f t="shared" si="2"/>
        <v>1.2915088900316332E-2</v>
      </c>
      <c r="J25" s="27">
        <f t="shared" si="2"/>
        <v>1.4376206563706565E-2</v>
      </c>
      <c r="K25" s="27">
        <f t="shared" si="2"/>
        <v>1.4229097417540271E-2</v>
      </c>
      <c r="L25" s="28">
        <f t="shared" si="2"/>
        <v>1.430477963997517E-2</v>
      </c>
      <c r="M25" s="9"/>
      <c r="N25" s="51">
        <f t="shared" si="3"/>
        <v>38745.266700948996</v>
      </c>
      <c r="O25" s="52">
        <f t="shared" si="4"/>
        <v>42914.338919925511</v>
      </c>
      <c r="P25" s="33">
        <f t="shared" si="5"/>
        <v>40829.80281043725</v>
      </c>
      <c r="Q25" s="27">
        <f t="shared" si="6"/>
        <v>0.27805260617760619</v>
      </c>
      <c r="R25" s="28">
        <f>P25/($C25*1000)</f>
        <v>2.4631879108613204E-2</v>
      </c>
      <c r="S25" s="9"/>
    </row>
    <row r="26" spans="1:19" x14ac:dyDescent="0.35">
      <c r="A26" s="8" t="s">
        <v>27</v>
      </c>
      <c r="B26" s="30">
        <v>635.5</v>
      </c>
      <c r="C26" s="31">
        <v>534.20000000000005</v>
      </c>
      <c r="D26" s="31">
        <v>69.2</v>
      </c>
      <c r="E26" s="31">
        <v>80.400000000000006</v>
      </c>
      <c r="F26" s="29">
        <f t="shared" si="1"/>
        <v>149.60000000000002</v>
      </c>
      <c r="H26" s="26">
        <f t="shared" si="2"/>
        <v>4.2103101252823991E-3</v>
      </c>
      <c r="I26" s="27">
        <f t="shared" si="2"/>
        <v>4.1621865893755943E-3</v>
      </c>
      <c r="J26" s="27">
        <f t="shared" si="2"/>
        <v>4.1747104247104247E-3</v>
      </c>
      <c r="K26" s="27">
        <f t="shared" si="2"/>
        <v>5.1393505497315268E-3</v>
      </c>
      <c r="L26" s="28">
        <f t="shared" si="2"/>
        <v>4.6430788330229676E-3</v>
      </c>
      <c r="M26" s="9"/>
      <c r="N26" s="51">
        <f t="shared" si="3"/>
        <v>12486.559768126783</v>
      </c>
      <c r="O26" s="52">
        <f t="shared" si="4"/>
        <v>13929.236499068902</v>
      </c>
      <c r="P26" s="33">
        <f t="shared" si="5"/>
        <v>13207.898133597842</v>
      </c>
      <c r="Q26" s="27">
        <f t="shared" si="6"/>
        <v>0.28004492699363537</v>
      </c>
      <c r="R26" s="28">
        <f>P26/($C26*1000)</f>
        <v>2.4724631474350136E-2</v>
      </c>
      <c r="S26" s="9"/>
    </row>
    <row r="27" spans="1:19" x14ac:dyDescent="0.35">
      <c r="A27" s="8" t="s">
        <v>28</v>
      </c>
      <c r="B27" s="30">
        <v>2768.9</v>
      </c>
      <c r="C27" s="31">
        <v>2262.1999999999998</v>
      </c>
      <c r="D27" s="31">
        <v>281.7</v>
      </c>
      <c r="E27" s="31">
        <v>280.2</v>
      </c>
      <c r="F27" s="29">
        <f t="shared" si="1"/>
        <v>561.9</v>
      </c>
      <c r="H27" s="26">
        <f t="shared" si="2"/>
        <v>1.8344496783468819E-2</v>
      </c>
      <c r="I27" s="27">
        <f t="shared" si="2"/>
        <v>1.7625792778894551E-2</v>
      </c>
      <c r="J27" s="27">
        <f t="shared" si="2"/>
        <v>1.6994449806949807E-2</v>
      </c>
      <c r="K27" s="27">
        <f t="shared" si="2"/>
        <v>1.7911020199437484E-2</v>
      </c>
      <c r="L27" s="28">
        <f t="shared" si="2"/>
        <v>1.7439478584729981E-2</v>
      </c>
      <c r="M27" s="9"/>
      <c r="N27" s="51">
        <f t="shared" si="3"/>
        <v>52877.378336683651</v>
      </c>
      <c r="O27" s="52">
        <f t="shared" si="4"/>
        <v>52318.435754189944</v>
      </c>
      <c r="P27" s="33">
        <f t="shared" si="5"/>
        <v>52597.907045436797</v>
      </c>
      <c r="Q27" s="27">
        <f t="shared" si="6"/>
        <v>0.24838652639023959</v>
      </c>
      <c r="R27" s="28">
        <f>P27/($C27*1000)</f>
        <v>2.3250776697655733E-2</v>
      </c>
      <c r="S27" s="9"/>
    </row>
    <row r="28" spans="1:19" x14ac:dyDescent="0.35">
      <c r="A28" s="8" t="s">
        <v>29</v>
      </c>
      <c r="B28" s="30">
        <v>3689.8</v>
      </c>
      <c r="C28" s="31">
        <v>3232.5</v>
      </c>
      <c r="D28" s="31">
        <v>377.3</v>
      </c>
      <c r="E28" s="31">
        <v>350.8</v>
      </c>
      <c r="F28" s="29">
        <f t="shared" si="1"/>
        <v>728.1</v>
      </c>
      <c r="H28" s="26">
        <f t="shared" si="2"/>
        <v>2.444563697917702E-2</v>
      </c>
      <c r="I28" s="27">
        <f t="shared" si="2"/>
        <v>2.5185825814594925E-2</v>
      </c>
      <c r="J28" s="27">
        <f t="shared" si="2"/>
        <v>2.2761824324324324E-2</v>
      </c>
      <c r="K28" s="27">
        <f t="shared" si="2"/>
        <v>2.2423932498082333E-2</v>
      </c>
      <c r="L28" s="28">
        <f t="shared" si="2"/>
        <v>2.2597765363128491E-2</v>
      </c>
      <c r="M28" s="9"/>
      <c r="N28" s="51">
        <f t="shared" si="3"/>
        <v>75557.477443784781</v>
      </c>
      <c r="O28" s="52">
        <f t="shared" si="4"/>
        <v>67793.296089385476</v>
      </c>
      <c r="P28" s="33">
        <f t="shared" si="5"/>
        <v>71675.386766585128</v>
      </c>
      <c r="Q28" s="27">
        <f t="shared" si="6"/>
        <v>0.22524361948955918</v>
      </c>
      <c r="R28" s="28">
        <f>P28/($C28*1000)</f>
        <v>2.2173360175277688E-2</v>
      </c>
      <c r="S28" s="9"/>
    </row>
    <row r="29" spans="1:19" x14ac:dyDescent="0.35">
      <c r="A29" s="8" t="s">
        <v>30</v>
      </c>
      <c r="B29" s="30">
        <v>4432.6000000000004</v>
      </c>
      <c r="C29" s="31">
        <v>3819.3</v>
      </c>
      <c r="D29" s="31">
        <v>434.2</v>
      </c>
      <c r="E29" s="31">
        <v>464.3</v>
      </c>
      <c r="F29" s="29">
        <f t="shared" si="1"/>
        <v>898.5</v>
      </c>
      <c r="H29" s="26">
        <f t="shared" si="2"/>
        <v>2.9366830308932751E-2</v>
      </c>
      <c r="I29" s="27">
        <f t="shared" si="2"/>
        <v>2.975784208311907E-2</v>
      </c>
      <c r="J29" s="27">
        <f t="shared" si="2"/>
        <v>2.6194498069498067E-2</v>
      </c>
      <c r="K29" s="27">
        <f t="shared" si="2"/>
        <v>2.9679110201994374E-2</v>
      </c>
      <c r="L29" s="28">
        <f t="shared" si="2"/>
        <v>2.7886405959031656E-2</v>
      </c>
      <c r="M29" s="9"/>
      <c r="N29" s="51">
        <f t="shared" si="3"/>
        <v>89273.526249357208</v>
      </c>
      <c r="O29" s="52">
        <f t="shared" si="4"/>
        <v>83659.217877094969</v>
      </c>
      <c r="P29" s="33">
        <f t="shared" si="5"/>
        <v>86466.372063226096</v>
      </c>
      <c r="Q29" s="27">
        <f t="shared" si="6"/>
        <v>0.23525253318670961</v>
      </c>
      <c r="R29" s="28">
        <f>P29/($C29*1000)</f>
        <v>2.2639324500098472E-2</v>
      </c>
      <c r="S29" s="9"/>
    </row>
    <row r="30" spans="1:19" x14ac:dyDescent="0.35">
      <c r="A30" s="8" t="s">
        <v>31</v>
      </c>
      <c r="B30" s="30">
        <v>2977.6</v>
      </c>
      <c r="C30" s="31">
        <v>2551.1999999999998</v>
      </c>
      <c r="D30" s="31">
        <v>275.60000000000002</v>
      </c>
      <c r="E30" s="31">
        <v>292.8</v>
      </c>
      <c r="F30" s="29">
        <f t="shared" si="1"/>
        <v>568.40000000000009</v>
      </c>
      <c r="H30" s="26">
        <f t="shared" si="2"/>
        <v>1.9727174553958882E-2</v>
      </c>
      <c r="I30" s="27">
        <f t="shared" si="2"/>
        <v>1.9877518582581459E-2</v>
      </c>
      <c r="J30" s="27">
        <f t="shared" si="2"/>
        <v>1.6626447876447879E-2</v>
      </c>
      <c r="K30" s="27">
        <f t="shared" si="2"/>
        <v>1.8716440807977502E-2</v>
      </c>
      <c r="L30" s="28">
        <f t="shared" si="2"/>
        <v>1.7641216635630046E-2</v>
      </c>
      <c r="M30" s="9"/>
      <c r="N30" s="51">
        <f t="shared" si="3"/>
        <v>59632.55574774438</v>
      </c>
      <c r="O30" s="52">
        <f t="shared" si="4"/>
        <v>52923.649906890139</v>
      </c>
      <c r="P30" s="33">
        <f t="shared" si="5"/>
        <v>56278.102827317256</v>
      </c>
      <c r="Q30" s="27">
        <f t="shared" si="6"/>
        <v>0.22279711508309821</v>
      </c>
      <c r="R30" s="28">
        <f>P30/($C30*1000)</f>
        <v>2.2059463322090488E-2</v>
      </c>
      <c r="S30" s="9"/>
    </row>
    <row r="31" spans="1:19" x14ac:dyDescent="0.35">
      <c r="A31" s="8" t="s">
        <v>32</v>
      </c>
      <c r="B31" s="30">
        <v>1158.4000000000001</v>
      </c>
      <c r="C31" s="31">
        <v>916.5</v>
      </c>
      <c r="D31" s="31">
        <v>136.4</v>
      </c>
      <c r="E31" s="31">
        <v>135.9</v>
      </c>
      <c r="F31" s="29">
        <f t="shared" si="1"/>
        <v>272.3</v>
      </c>
      <c r="H31" s="26">
        <f t="shared" si="2"/>
        <v>7.6746235234101201E-3</v>
      </c>
      <c r="I31" s="27">
        <f t="shared" si="2"/>
        <v>7.1408536300313213E-3</v>
      </c>
      <c r="J31" s="27">
        <f t="shared" si="2"/>
        <v>8.228764478764479E-3</v>
      </c>
      <c r="K31" s="27">
        <f t="shared" si="2"/>
        <v>8.6870365635387369E-3</v>
      </c>
      <c r="L31" s="28">
        <f t="shared" si="2"/>
        <v>8.4512725015518323E-3</v>
      </c>
      <c r="M31" s="9"/>
      <c r="N31" s="51">
        <f t="shared" si="3"/>
        <v>21422.560890093962</v>
      </c>
      <c r="O31" s="52">
        <f t="shared" si="4"/>
        <v>25353.817504655497</v>
      </c>
      <c r="P31" s="33">
        <f t="shared" si="5"/>
        <v>23388.18919737473</v>
      </c>
      <c r="Q31" s="27">
        <f t="shared" si="6"/>
        <v>0.29710856519367157</v>
      </c>
      <c r="R31" s="28">
        <f>P31/($C31*1000)</f>
        <v>2.5519028038597631E-2</v>
      </c>
      <c r="S31" s="9"/>
    </row>
    <row r="32" spans="1:19" x14ac:dyDescent="0.35">
      <c r="A32" s="8" t="s">
        <v>33</v>
      </c>
      <c r="B32" s="30">
        <v>2901.6</v>
      </c>
      <c r="C32" s="31">
        <v>2465.1</v>
      </c>
      <c r="D32" s="31">
        <v>308.5</v>
      </c>
      <c r="E32" s="31">
        <v>304.3</v>
      </c>
      <c r="F32" s="29">
        <f t="shared" si="1"/>
        <v>612.79999999999995</v>
      </c>
      <c r="H32" s="26">
        <f t="shared" si="2"/>
        <v>1.9223659889094268E-2</v>
      </c>
      <c r="I32" s="27">
        <f t="shared" si="2"/>
        <v>1.9206675704735637E-2</v>
      </c>
      <c r="J32" s="27">
        <f t="shared" si="2"/>
        <v>1.8611245173745173E-2</v>
      </c>
      <c r="K32" s="27">
        <f t="shared" si="2"/>
        <v>1.9451546918946561E-2</v>
      </c>
      <c r="L32" s="28">
        <f t="shared" si="2"/>
        <v>1.9019242706393543E-2</v>
      </c>
      <c r="M32" s="9"/>
      <c r="N32" s="51">
        <f t="shared" si="3"/>
        <v>57620.02711420691</v>
      </c>
      <c r="O32" s="52">
        <f t="shared" si="4"/>
        <v>57057.728119180632</v>
      </c>
      <c r="P32" s="33">
        <f t="shared" si="5"/>
        <v>57338.877616693775</v>
      </c>
      <c r="Q32" s="27">
        <f t="shared" si="6"/>
        <v>0.24859032087947749</v>
      </c>
      <c r="R32" s="28">
        <f>P32/($C32*1000)</f>
        <v>2.3260264336819509E-2</v>
      </c>
      <c r="S32" s="9"/>
    </row>
    <row r="33" spans="1:19" x14ac:dyDescent="0.35">
      <c r="A33" s="8" t="s">
        <v>34</v>
      </c>
      <c r="B33" s="30">
        <v>483.8</v>
      </c>
      <c r="C33" s="31">
        <v>393</v>
      </c>
      <c r="D33" s="31">
        <v>66.8</v>
      </c>
      <c r="E33" s="31">
        <v>58.3</v>
      </c>
      <c r="F33" s="29">
        <f t="shared" si="1"/>
        <v>125.1</v>
      </c>
      <c r="H33" s="26">
        <f t="shared" si="2"/>
        <v>3.2052683534407938E-3</v>
      </c>
      <c r="I33" s="27">
        <f t="shared" si="2"/>
        <v>3.0620354354635127E-3</v>
      </c>
      <c r="J33" s="27">
        <f t="shared" si="2"/>
        <v>4.02992277992278E-3</v>
      </c>
      <c r="K33" s="27">
        <f t="shared" si="2"/>
        <v>3.7266683712605469E-3</v>
      </c>
      <c r="L33" s="28">
        <f t="shared" si="2"/>
        <v>3.88268156424581E-3</v>
      </c>
      <c r="M33" s="9"/>
      <c r="N33" s="51">
        <f t="shared" si="3"/>
        <v>9186.1063063905385</v>
      </c>
      <c r="O33" s="52">
        <f t="shared" si="4"/>
        <v>11648.044692737431</v>
      </c>
      <c r="P33" s="33">
        <f t="shared" si="5"/>
        <v>10417.075499563984</v>
      </c>
      <c r="Q33" s="27">
        <f t="shared" si="6"/>
        <v>0.31832061068702289</v>
      </c>
      <c r="R33" s="28">
        <f>P33/($C33*1000)</f>
        <v>2.6506553434005046E-2</v>
      </c>
      <c r="S33" s="9"/>
    </row>
    <row r="34" spans="1:19" x14ac:dyDescent="0.35">
      <c r="A34" s="8" t="s">
        <v>35</v>
      </c>
      <c r="B34" s="30">
        <v>1027.0999999999999</v>
      </c>
      <c r="C34" s="31">
        <v>853.5</v>
      </c>
      <c r="D34" s="31">
        <v>94.1</v>
      </c>
      <c r="E34" s="31">
        <v>105.3</v>
      </c>
      <c r="F34" s="29">
        <f t="shared" si="1"/>
        <v>199.39999999999998</v>
      </c>
      <c r="H34" s="26">
        <f t="shared" si="2"/>
        <v>6.80473568792691E-3</v>
      </c>
      <c r="I34" s="27">
        <f t="shared" si="2"/>
        <v>6.6499929877051099E-3</v>
      </c>
      <c r="J34" s="27">
        <f t="shared" si="2"/>
        <v>5.6768822393822391E-3</v>
      </c>
      <c r="K34" s="27">
        <f t="shared" si="2"/>
        <v>6.7310150856558426E-3</v>
      </c>
      <c r="L34" s="28">
        <f t="shared" si="2"/>
        <v>6.1887026691495959E-3</v>
      </c>
      <c r="M34" s="9"/>
      <c r="N34" s="51">
        <f t="shared" si="3"/>
        <v>19949.978963115329</v>
      </c>
      <c r="O34" s="52">
        <f t="shared" si="4"/>
        <v>18566.108007448787</v>
      </c>
      <c r="P34" s="33">
        <f t="shared" si="5"/>
        <v>19258.043485282058</v>
      </c>
      <c r="Q34" s="27">
        <f t="shared" si="6"/>
        <v>0.23362624487404801</v>
      </c>
      <c r="R34" s="28">
        <f>P34/($C34*1000)</f>
        <v>2.2563612753698954E-2</v>
      </c>
      <c r="S34" s="9"/>
    </row>
    <row r="35" spans="1:19" x14ac:dyDescent="0.35">
      <c r="A35" s="8" t="s">
        <v>36</v>
      </c>
      <c r="B35" s="30">
        <v>1417.8</v>
      </c>
      <c r="C35" s="31">
        <v>1252.5999999999999</v>
      </c>
      <c r="D35" s="31">
        <v>355.3</v>
      </c>
      <c r="E35" s="31">
        <v>148.4</v>
      </c>
      <c r="F35" s="29">
        <f t="shared" si="1"/>
        <v>503.70000000000005</v>
      </c>
      <c r="H35" s="26">
        <f t="shared" si="2"/>
        <v>9.3931985769085524E-3</v>
      </c>
      <c r="I35" s="27">
        <f t="shared" si="2"/>
        <v>9.7595561996478269E-3</v>
      </c>
      <c r="J35" s="27">
        <f t="shared" si="2"/>
        <v>2.1434604247104246E-2</v>
      </c>
      <c r="K35" s="27">
        <f t="shared" si="2"/>
        <v>9.4860649450268474E-3</v>
      </c>
      <c r="L35" s="28">
        <f t="shared" si="2"/>
        <v>1.5633147113594044E-2</v>
      </c>
      <c r="M35" s="9"/>
      <c r="N35" s="51">
        <f t="shared" si="3"/>
        <v>29278.668598943481</v>
      </c>
      <c r="O35" s="52">
        <f t="shared" si="4"/>
        <v>46899.441340782134</v>
      </c>
      <c r="P35" s="33">
        <f t="shared" si="5"/>
        <v>38089.054969862809</v>
      </c>
      <c r="Q35" s="27">
        <f t="shared" si="6"/>
        <v>0.4021235829474693</v>
      </c>
      <c r="R35" s="28">
        <f>P35/($C35*1000)</f>
        <v>3.0407995345571457E-2</v>
      </c>
      <c r="S35" s="9"/>
    </row>
    <row r="36" spans="1:19" x14ac:dyDescent="0.35">
      <c r="A36" s="8" t="s">
        <v>37</v>
      </c>
      <c r="B36" s="30">
        <v>684.2</v>
      </c>
      <c r="C36" s="31">
        <v>593.79999999999995</v>
      </c>
      <c r="D36" s="31">
        <v>72.900000000000006</v>
      </c>
      <c r="E36" s="31">
        <v>93.8</v>
      </c>
      <c r="F36" s="29">
        <f t="shared" si="1"/>
        <v>166.7</v>
      </c>
      <c r="H36" s="26">
        <f t="shared" si="2"/>
        <v>4.5329570223732766E-3</v>
      </c>
      <c r="I36" s="27">
        <f t="shared" si="2"/>
        <v>4.6265563398937247E-3</v>
      </c>
      <c r="J36" s="27">
        <f t="shared" si="2"/>
        <v>4.3979247104247105E-3</v>
      </c>
      <c r="K36" s="27">
        <f t="shared" si="2"/>
        <v>5.9959089746867804E-3</v>
      </c>
      <c r="L36" s="28">
        <f t="shared" si="2"/>
        <v>5.1738050900062066E-3</v>
      </c>
      <c r="M36" s="9"/>
      <c r="N36" s="51">
        <f t="shared" si="3"/>
        <v>13879.669019681174</v>
      </c>
      <c r="O36" s="52">
        <f t="shared" si="4"/>
        <v>15521.415270018621</v>
      </c>
      <c r="P36" s="33">
        <f t="shared" si="5"/>
        <v>14700.542144849896</v>
      </c>
      <c r="Q36" s="27">
        <f t="shared" si="6"/>
        <v>0.28073425395756146</v>
      </c>
      <c r="R36" s="28">
        <f>P36/($C36*1000)</f>
        <v>2.4756723046227513E-2</v>
      </c>
      <c r="S36" s="9"/>
    </row>
    <row r="37" spans="1:19" x14ac:dyDescent="0.35">
      <c r="A37" s="8" t="s">
        <v>38</v>
      </c>
      <c r="B37" s="30">
        <v>4194.8999999999996</v>
      </c>
      <c r="C37" s="31">
        <v>3589</v>
      </c>
      <c r="D37" s="31">
        <v>394.2</v>
      </c>
      <c r="E37" s="31">
        <v>450.5</v>
      </c>
      <c r="F37" s="29">
        <f t="shared" si="1"/>
        <v>844.7</v>
      </c>
      <c r="H37" s="26">
        <f t="shared" si="2"/>
        <v>2.7792021942639078E-2</v>
      </c>
      <c r="I37" s="27">
        <f t="shared" si="2"/>
        <v>2.7963473735059915E-2</v>
      </c>
      <c r="J37" s="27">
        <f t="shared" si="2"/>
        <v>2.3781370656370655E-2</v>
      </c>
      <c r="K37" s="27">
        <f t="shared" si="2"/>
        <v>2.8796982868831502E-2</v>
      </c>
      <c r="L37" s="28">
        <f t="shared" si="2"/>
        <v>2.6216635630043453E-2</v>
      </c>
      <c r="M37" s="9"/>
      <c r="N37" s="51">
        <f t="shared" si="3"/>
        <v>83890.421205179751</v>
      </c>
      <c r="O37" s="52">
        <f t="shared" si="4"/>
        <v>78649.906890130354</v>
      </c>
      <c r="P37" s="33">
        <f t="shared" si="5"/>
        <v>81270.164047655053</v>
      </c>
      <c r="Q37" s="27">
        <f t="shared" si="6"/>
        <v>0.23535803845082198</v>
      </c>
      <c r="R37" s="28">
        <f>P37/($C37*1000)</f>
        <v>2.2644236290792714E-2</v>
      </c>
      <c r="S37" s="9"/>
    </row>
    <row r="38" spans="1:19" x14ac:dyDescent="0.35">
      <c r="A38" s="8" t="s">
        <v>39</v>
      </c>
      <c r="B38" s="30">
        <v>856.9</v>
      </c>
      <c r="C38" s="31">
        <v>668.2</v>
      </c>
      <c r="D38" s="31">
        <v>98.8</v>
      </c>
      <c r="E38" s="31">
        <v>89.6</v>
      </c>
      <c r="F38" s="29">
        <f t="shared" si="1"/>
        <v>188.39999999999998</v>
      </c>
      <c r="H38" s="26">
        <f t="shared" si="2"/>
        <v>5.6771278463485248E-3</v>
      </c>
      <c r="I38" s="27">
        <f t="shared" si="2"/>
        <v>5.2062393841646806E-3</v>
      </c>
      <c r="J38" s="27">
        <f t="shared" si="2"/>
        <v>5.9604247104247101E-3</v>
      </c>
      <c r="K38" s="27">
        <f t="shared" si="2"/>
        <v>5.7274354385067755E-3</v>
      </c>
      <c r="L38" s="28">
        <f t="shared" si="2"/>
        <v>5.8472998137802596E-3</v>
      </c>
      <c r="M38" s="9"/>
      <c r="N38" s="51">
        <f t="shared" si="3"/>
        <v>15618.718152494042</v>
      </c>
      <c r="O38" s="52">
        <f t="shared" si="4"/>
        <v>17541.899441340778</v>
      </c>
      <c r="P38" s="33">
        <f t="shared" si="5"/>
        <v>16580.308796917408</v>
      </c>
      <c r="Q38" s="27">
        <f t="shared" si="6"/>
        <v>0.2819515115234959</v>
      </c>
      <c r="R38" s="28">
        <f>P38/($C38*1000)</f>
        <v>2.4813392392872505E-2</v>
      </c>
      <c r="S38" s="9"/>
    </row>
    <row r="39" spans="1:19" x14ac:dyDescent="0.35">
      <c r="A39" s="8" t="s">
        <v>40</v>
      </c>
      <c r="B39" s="30">
        <v>9785.5</v>
      </c>
      <c r="C39" s="31">
        <v>8297</v>
      </c>
      <c r="D39" s="31">
        <v>959.9</v>
      </c>
      <c r="E39" s="31">
        <v>915.6</v>
      </c>
      <c r="F39" s="29">
        <f t="shared" si="1"/>
        <v>1875.5</v>
      </c>
      <c r="H39" s="26">
        <f t="shared" si="2"/>
        <v>6.4830825697798453E-2</v>
      </c>
      <c r="I39" s="27">
        <f t="shared" si="2"/>
        <v>6.46455674504854E-2</v>
      </c>
      <c r="J39" s="27">
        <f t="shared" si="2"/>
        <v>5.7909025096525096E-2</v>
      </c>
      <c r="K39" s="27">
        <f t="shared" si="2"/>
        <v>5.8527230887241113E-2</v>
      </c>
      <c r="L39" s="28">
        <f t="shared" si="2"/>
        <v>5.8209186840471758E-2</v>
      </c>
      <c r="M39" s="9"/>
      <c r="N39" s="51">
        <f t="shared" si="3"/>
        <v>193936.70235145619</v>
      </c>
      <c r="O39" s="52">
        <f t="shared" si="4"/>
        <v>174627.56052141526</v>
      </c>
      <c r="P39" s="33">
        <f t="shared" si="5"/>
        <v>184282.13143643574</v>
      </c>
      <c r="Q39" s="27">
        <f t="shared" si="6"/>
        <v>0.22604555863565143</v>
      </c>
      <c r="R39" s="28">
        <f>P39/($C39*1000)</f>
        <v>2.2210694399956096E-2</v>
      </c>
      <c r="S39" s="9"/>
    </row>
    <row r="40" spans="1:19" x14ac:dyDescent="0.35">
      <c r="A40" s="8" t="s">
        <v>41</v>
      </c>
      <c r="B40" s="30">
        <v>4574.2</v>
      </c>
      <c r="C40" s="31">
        <v>3841.7</v>
      </c>
      <c r="D40" s="31">
        <v>516.29999999999995</v>
      </c>
      <c r="E40" s="31">
        <v>499.9</v>
      </c>
      <c r="F40" s="29">
        <f t="shared" si="1"/>
        <v>1016.1999999999999</v>
      </c>
      <c r="H40" s="26">
        <f t="shared" si="2"/>
        <v>3.0304957631891026E-2</v>
      </c>
      <c r="I40" s="27">
        <f t="shared" si="2"/>
        <v>2.993237031150172E-2</v>
      </c>
      <c r="J40" s="27">
        <f t="shared" si="2"/>
        <v>3.1147442084942082E-2</v>
      </c>
      <c r="K40" s="27">
        <f t="shared" si="2"/>
        <v>3.1954743032472512E-2</v>
      </c>
      <c r="L40" s="28">
        <f t="shared" si="2"/>
        <v>3.1539416511483551E-2</v>
      </c>
      <c r="M40" s="9"/>
      <c r="N40" s="51">
        <f t="shared" si="3"/>
        <v>89797.110934505166</v>
      </c>
      <c r="O40" s="52">
        <f t="shared" si="4"/>
        <v>94618.249534450646</v>
      </c>
      <c r="P40" s="33">
        <f t="shared" si="5"/>
        <v>92207.680234477913</v>
      </c>
      <c r="Q40" s="27">
        <f t="shared" si="6"/>
        <v>0.26451831220553401</v>
      </c>
      <c r="R40" s="28">
        <f>P40/($C40*1000)</f>
        <v>2.4001790934866832E-2</v>
      </c>
      <c r="S40" s="9"/>
    </row>
    <row r="41" spans="1:19" x14ac:dyDescent="0.35">
      <c r="A41" s="8" t="s">
        <v>42</v>
      </c>
      <c r="B41" s="30">
        <v>439.2</v>
      </c>
      <c r="C41" s="31">
        <v>356.1</v>
      </c>
      <c r="D41" s="31">
        <v>40.5</v>
      </c>
      <c r="E41" s="31">
        <v>45.5</v>
      </c>
      <c r="F41" s="29">
        <f t="shared" si="1"/>
        <v>86</v>
      </c>
      <c r="H41" s="26">
        <f t="shared" si="2"/>
        <v>2.9097847474807703E-3</v>
      </c>
      <c r="I41" s="27">
        <f t="shared" si="2"/>
        <v>2.7745313449581603E-3</v>
      </c>
      <c r="J41" s="27">
        <f t="shared" si="2"/>
        <v>2.4432915057915057E-3</v>
      </c>
      <c r="K41" s="27">
        <f t="shared" si="2"/>
        <v>2.908463308616722E-3</v>
      </c>
      <c r="L41" s="28">
        <f t="shared" si="2"/>
        <v>2.669149596523898E-3</v>
      </c>
      <c r="M41" s="9"/>
      <c r="N41" s="51">
        <f t="shared" si="3"/>
        <v>8323.5940348744807</v>
      </c>
      <c r="O41" s="52">
        <f t="shared" si="4"/>
        <v>8007.4487895716939</v>
      </c>
      <c r="P41" s="33">
        <f t="shared" si="5"/>
        <v>8165.5214122230873</v>
      </c>
      <c r="Q41" s="27">
        <f t="shared" si="6"/>
        <v>0.24150519516989608</v>
      </c>
      <c r="R41" s="28">
        <f>P41/($C41*1000)</f>
        <v>2.2930416771196539E-2</v>
      </c>
      <c r="S41" s="9"/>
    </row>
    <row r="42" spans="1:19" x14ac:dyDescent="0.35">
      <c r="A42" s="8" t="s">
        <v>43</v>
      </c>
      <c r="B42" s="30">
        <v>5586.8</v>
      </c>
      <c r="C42" s="31">
        <v>4800.8</v>
      </c>
      <c r="D42" s="31">
        <v>568.6</v>
      </c>
      <c r="E42" s="31">
        <v>552.4</v>
      </c>
      <c r="F42" s="29">
        <f t="shared" si="1"/>
        <v>1121</v>
      </c>
      <c r="H42" s="26">
        <f t="shared" si="2"/>
        <v>3.7013628021916142E-2</v>
      </c>
      <c r="I42" s="27">
        <f t="shared" si="2"/>
        <v>3.7405139233010767E-2</v>
      </c>
      <c r="J42" s="27">
        <f t="shared" si="2"/>
        <v>3.4302606177606179E-2</v>
      </c>
      <c r="K42" s="27">
        <f t="shared" si="2"/>
        <v>3.5310662234722574E-2</v>
      </c>
      <c r="L42" s="28">
        <f t="shared" si="2"/>
        <v>3.4792054624456857E-2</v>
      </c>
      <c r="M42" s="9"/>
      <c r="N42" s="51">
        <f t="shared" si="3"/>
        <v>112215.4176990323</v>
      </c>
      <c r="O42" s="52">
        <f t="shared" si="4"/>
        <v>104376.16387337058</v>
      </c>
      <c r="P42" s="33">
        <f t="shared" si="5"/>
        <v>108295.79078620144</v>
      </c>
      <c r="Q42" s="27">
        <f t="shared" si="6"/>
        <v>0.23350274954174302</v>
      </c>
      <c r="R42" s="28">
        <f>P42/($C42*1000)</f>
        <v>2.2557863436552542E-2</v>
      </c>
      <c r="S42" s="9"/>
    </row>
    <row r="43" spans="1:19" x14ac:dyDescent="0.35">
      <c r="A43" s="8" t="s">
        <v>44</v>
      </c>
      <c r="B43" s="30">
        <v>1703.4</v>
      </c>
      <c r="C43" s="31">
        <v>1350.3</v>
      </c>
      <c r="D43" s="31">
        <v>174.7</v>
      </c>
      <c r="E43" s="31">
        <v>176.3</v>
      </c>
      <c r="F43" s="29">
        <f t="shared" si="1"/>
        <v>351</v>
      </c>
      <c r="H43" s="26">
        <f t="shared" si="2"/>
        <v>1.1285353685926104E-2</v>
      </c>
      <c r="I43" s="27">
        <f t="shared" si="2"/>
        <v>1.0520779767191809E-2</v>
      </c>
      <c r="J43" s="27">
        <f t="shared" si="2"/>
        <v>1.0539333976833976E-2</v>
      </c>
      <c r="K43" s="27">
        <f t="shared" si="2"/>
        <v>1.1269496292508311E-2</v>
      </c>
      <c r="L43" s="28">
        <f t="shared" si="2"/>
        <v>1.0893854748603353E-2</v>
      </c>
      <c r="M43" s="9"/>
      <c r="N43" s="51">
        <f t="shared" si="3"/>
        <v>31562.339301575426</v>
      </c>
      <c r="O43" s="52">
        <f t="shared" si="4"/>
        <v>32681.564245810059</v>
      </c>
      <c r="P43" s="33">
        <f t="shared" si="5"/>
        <v>32121.951773692745</v>
      </c>
      <c r="Q43" s="27">
        <f t="shared" si="6"/>
        <v>0.25994223505887581</v>
      </c>
      <c r="R43" s="28">
        <f>P43/($C43*1000)</f>
        <v>2.3788751961558725E-2</v>
      </c>
      <c r="S43" s="9"/>
    </row>
    <row r="44" spans="1:19" x14ac:dyDescent="0.35">
      <c r="A44" s="8" t="s">
        <v>45</v>
      </c>
      <c r="B44" s="30">
        <v>1940.5</v>
      </c>
      <c r="C44" s="31">
        <v>1641.7</v>
      </c>
      <c r="D44" s="31">
        <v>214</v>
      </c>
      <c r="E44" s="31">
        <v>209.8</v>
      </c>
      <c r="F44" s="29">
        <f t="shared" si="1"/>
        <v>423.8</v>
      </c>
      <c r="H44" s="26">
        <f t="shared" si="2"/>
        <v>1.2856186936444525E-2</v>
      </c>
      <c r="I44" s="27">
        <f t="shared" si="2"/>
        <v>1.2791205023919717E-2</v>
      </c>
      <c r="J44" s="27">
        <f t="shared" si="2"/>
        <v>1.291023166023166E-2</v>
      </c>
      <c r="K44" s="27">
        <f t="shared" si="2"/>
        <v>1.3410892354896446E-2</v>
      </c>
      <c r="L44" s="28">
        <f t="shared" si="2"/>
        <v>1.3153320918684047E-2</v>
      </c>
      <c r="M44" s="9"/>
      <c r="N44" s="51">
        <f t="shared" si="3"/>
        <v>38373.615071759152</v>
      </c>
      <c r="O44" s="52">
        <f t="shared" si="4"/>
        <v>39459.96275605214</v>
      </c>
      <c r="P44" s="33">
        <f t="shared" si="5"/>
        <v>38916.78891390565</v>
      </c>
      <c r="Q44" s="27">
        <f t="shared" si="6"/>
        <v>0.25814704269964062</v>
      </c>
      <c r="R44" s="28">
        <f>P44/($C44*1000)</f>
        <v>2.3705176898279619E-2</v>
      </c>
      <c r="S44" s="9"/>
    </row>
    <row r="45" spans="1:19" x14ac:dyDescent="0.35">
      <c r="A45" s="8" t="s">
        <v>46</v>
      </c>
      <c r="B45" s="30">
        <v>6063.7</v>
      </c>
      <c r="C45" s="31">
        <v>5357.2</v>
      </c>
      <c r="D45" s="31">
        <v>577.4</v>
      </c>
      <c r="E45" s="31">
        <v>608.29999999999995</v>
      </c>
      <c r="F45" s="29">
        <f t="shared" si="1"/>
        <v>1185.6999999999998</v>
      </c>
      <c r="H45" s="26">
        <f t="shared" si="2"/>
        <v>4.0173182543941588E-2</v>
      </c>
      <c r="I45" s="27">
        <f t="shared" si="2"/>
        <v>4.1740295763015599E-2</v>
      </c>
      <c r="J45" s="27">
        <f t="shared" si="2"/>
        <v>3.4833494208494208E-2</v>
      </c>
      <c r="K45" s="27">
        <f t="shared" si="2"/>
        <v>3.8883917156737405E-2</v>
      </c>
      <c r="L45" s="28">
        <f t="shared" si="2"/>
        <v>3.6800124146492856E-2</v>
      </c>
      <c r="M45" s="9"/>
      <c r="N45" s="51">
        <f t="shared" si="3"/>
        <v>125220.88728904679</v>
      </c>
      <c r="O45" s="52">
        <f t="shared" si="4"/>
        <v>110400.37243947857</v>
      </c>
      <c r="P45" s="33">
        <f t="shared" si="5"/>
        <v>117810.62986426268</v>
      </c>
      <c r="Q45" s="27">
        <f t="shared" si="6"/>
        <v>0.22132830583140445</v>
      </c>
      <c r="R45" s="28">
        <f>P45/($C45*1000)</f>
        <v>2.1991083003110333E-2</v>
      </c>
      <c r="S45" s="9"/>
    </row>
    <row r="46" spans="1:19" x14ac:dyDescent="0.35">
      <c r="A46" s="8" t="s">
        <v>47</v>
      </c>
      <c r="B46" s="30">
        <v>503.6</v>
      </c>
      <c r="C46" s="31">
        <v>438.3</v>
      </c>
      <c r="D46" s="31">
        <v>60</v>
      </c>
      <c r="E46" s="31">
        <v>48.1</v>
      </c>
      <c r="F46" s="29">
        <f t="shared" si="1"/>
        <v>108.1</v>
      </c>
      <c r="H46" s="26">
        <f t="shared" si="2"/>
        <v>3.3364471740239435E-3</v>
      </c>
      <c r="I46" s="27">
        <f t="shared" si="2"/>
        <v>3.4149876116123606E-3</v>
      </c>
      <c r="J46" s="27">
        <f t="shared" si="2"/>
        <v>3.6196911196911198E-3</v>
      </c>
      <c r="K46" s="27">
        <f t="shared" si="2"/>
        <v>3.074661211966249E-3</v>
      </c>
      <c r="L46" s="28">
        <f t="shared" si="2"/>
        <v>3.3550589695841089E-3</v>
      </c>
      <c r="M46" s="9"/>
      <c r="N46" s="51">
        <f t="shared" si="3"/>
        <v>10244.962834837082</v>
      </c>
      <c r="O46" s="52">
        <f t="shared" si="4"/>
        <v>10065.176908752326</v>
      </c>
      <c r="P46" s="33">
        <f t="shared" si="5"/>
        <v>10155.069871794705</v>
      </c>
      <c r="Q46" s="27">
        <f t="shared" si="6"/>
        <v>0.2466347250741501</v>
      </c>
      <c r="R46" s="28">
        <f>P46/($C46*1000)</f>
        <v>2.3169221701562184E-2</v>
      </c>
      <c r="S46" s="9"/>
    </row>
    <row r="47" spans="1:19" x14ac:dyDescent="0.35">
      <c r="A47" s="8" t="s">
        <v>48</v>
      </c>
      <c r="B47" s="30">
        <v>2189.4</v>
      </c>
      <c r="C47" s="31">
        <v>1817.3</v>
      </c>
      <c r="D47" s="31">
        <v>271.5</v>
      </c>
      <c r="E47" s="31">
        <v>251.8</v>
      </c>
      <c r="F47" s="29">
        <f t="shared" si="1"/>
        <v>523.29999999999995</v>
      </c>
      <c r="H47" s="26">
        <f t="shared" si="2"/>
        <v>1.4505197463876136E-2</v>
      </c>
      <c r="I47" s="27">
        <f t="shared" si="2"/>
        <v>1.4159381671419445E-2</v>
      </c>
      <c r="J47" s="27">
        <f t="shared" si="2"/>
        <v>1.6379102316602317E-2</v>
      </c>
      <c r="K47" s="27">
        <f t="shared" si="2"/>
        <v>1.6095627716696499E-2</v>
      </c>
      <c r="L47" s="28">
        <f t="shared" si="2"/>
        <v>1.6241464928615765E-2</v>
      </c>
      <c r="M47" s="9"/>
      <c r="N47" s="51">
        <f t="shared" si="3"/>
        <v>42478.145014258334</v>
      </c>
      <c r="O47" s="52">
        <f t="shared" si="4"/>
        <v>48724.394785847297</v>
      </c>
      <c r="P47" s="33">
        <f t="shared" si="5"/>
        <v>45601.269900052816</v>
      </c>
      <c r="Q47" s="27">
        <f t="shared" si="6"/>
        <v>0.28795465800913439</v>
      </c>
      <c r="R47" s="28">
        <f>P47/($C47*1000)</f>
        <v>2.5092868486244879E-2</v>
      </c>
      <c r="S47" s="9"/>
    </row>
    <row r="48" spans="1:19" x14ac:dyDescent="0.35">
      <c r="A48" s="8" t="s">
        <v>49</v>
      </c>
      <c r="B48" s="30">
        <v>440.6</v>
      </c>
      <c r="C48" s="31">
        <v>360.7</v>
      </c>
      <c r="D48" s="31">
        <v>47.3</v>
      </c>
      <c r="E48" s="31">
        <v>51.2</v>
      </c>
      <c r="F48" s="29">
        <f t="shared" si="1"/>
        <v>98.5</v>
      </c>
      <c r="H48" s="26">
        <f t="shared" si="2"/>
        <v>2.9190600176230135E-3</v>
      </c>
      <c r="I48" s="27">
        <f t="shared" si="2"/>
        <v>2.8103719632867406E-3</v>
      </c>
      <c r="J48" s="27">
        <f t="shared" si="2"/>
        <v>2.8535231660231659E-3</v>
      </c>
      <c r="K48" s="27">
        <f t="shared" si="2"/>
        <v>3.2728202505753006E-3</v>
      </c>
      <c r="L48" s="28">
        <f t="shared" si="2"/>
        <v>3.0571073867163251E-3</v>
      </c>
      <c r="M48" s="9"/>
      <c r="N48" s="51">
        <f t="shared" si="3"/>
        <v>8431.1158898602225</v>
      </c>
      <c r="O48" s="52">
        <f t="shared" si="4"/>
        <v>9171.3221601489749</v>
      </c>
      <c r="P48" s="33">
        <f t="shared" si="5"/>
        <v>8801.2190250045987</v>
      </c>
      <c r="Q48" s="27">
        <f t="shared" si="6"/>
        <v>0.27308012198502912</v>
      </c>
      <c r="R48" s="28">
        <f>P48/($C48*1000)</f>
        <v>2.4400385431118932E-2</v>
      </c>
      <c r="S48" s="9"/>
    </row>
    <row r="49" spans="1:19" x14ac:dyDescent="0.35">
      <c r="A49" s="8" t="s">
        <v>50</v>
      </c>
      <c r="B49" s="30">
        <v>3122.1</v>
      </c>
      <c r="C49" s="31">
        <v>2684.8</v>
      </c>
      <c r="D49" s="31">
        <v>349.1</v>
      </c>
      <c r="E49" s="31">
        <v>335.3</v>
      </c>
      <c r="F49" s="29">
        <f t="shared" si="1"/>
        <v>684.40000000000009</v>
      </c>
      <c r="H49" s="26">
        <f t="shared" si="2"/>
        <v>2.0684514936497526E-2</v>
      </c>
      <c r="I49" s="27">
        <f t="shared" si="2"/>
        <v>2.0918454801863714E-2</v>
      </c>
      <c r="J49" s="27">
        <f t="shared" si="2"/>
        <v>2.10605694980695E-2</v>
      </c>
      <c r="K49" s="27">
        <f t="shared" si="2"/>
        <v>2.1433137305037077E-2</v>
      </c>
      <c r="L49" s="28">
        <f t="shared" si="2"/>
        <v>2.1241464928615769E-2</v>
      </c>
      <c r="M49" s="9"/>
      <c r="N49" s="51">
        <f t="shared" si="3"/>
        <v>62755.364405591143</v>
      </c>
      <c r="O49" s="52">
        <f t="shared" si="4"/>
        <v>63724.394785847311</v>
      </c>
      <c r="P49" s="33">
        <f t="shared" si="5"/>
        <v>63239.879595719227</v>
      </c>
      <c r="Q49" s="27">
        <f t="shared" si="6"/>
        <v>0.25491656734207391</v>
      </c>
      <c r="R49" s="28">
        <f>P49/($C49*1000)</f>
        <v>2.3554782328560498E-2</v>
      </c>
      <c r="S49" s="9"/>
    </row>
    <row r="50" spans="1:19" x14ac:dyDescent="0.35">
      <c r="A50" s="8" t="s">
        <v>51</v>
      </c>
      <c r="B50" s="30">
        <v>12801.3</v>
      </c>
      <c r="C50" s="31">
        <v>10829.5</v>
      </c>
      <c r="D50" s="31">
        <v>1394.1</v>
      </c>
      <c r="E50" s="31">
        <v>1321.3</v>
      </c>
      <c r="F50" s="29">
        <f t="shared" si="1"/>
        <v>2715.3999999999996</v>
      </c>
      <c r="H50" s="26">
        <f t="shared" si="2"/>
        <v>8.4811082622781378E-2</v>
      </c>
      <c r="I50" s="27">
        <f t="shared" si="2"/>
        <v>8.4377386128122414E-2</v>
      </c>
      <c r="J50" s="27">
        <f t="shared" si="2"/>
        <v>8.4103523166023167E-2</v>
      </c>
      <c r="K50" s="27">
        <f t="shared" si="2"/>
        <v>8.4460496036819224E-2</v>
      </c>
      <c r="L50" s="28">
        <f t="shared" si="2"/>
        <v>8.4276846679081308E-2</v>
      </c>
      <c r="M50" s="9"/>
      <c r="N50" s="51">
        <f t="shared" si="3"/>
        <v>253132.15838436724</v>
      </c>
      <c r="O50" s="52">
        <f t="shared" si="4"/>
        <v>252830.54003724392</v>
      </c>
      <c r="P50" s="33">
        <f t="shared" si="5"/>
        <v>252981.34921080558</v>
      </c>
      <c r="Q50" s="27">
        <f t="shared" si="6"/>
        <v>0.2507410314418948</v>
      </c>
      <c r="R50" s="28">
        <f>P50/($C50*1000)</f>
        <v>2.336039052687618E-2</v>
      </c>
      <c r="S50" s="9"/>
    </row>
    <row r="51" spans="1:19" x14ac:dyDescent="0.35">
      <c r="A51" s="8" t="s">
        <v>52</v>
      </c>
      <c r="B51" s="30">
        <v>1561</v>
      </c>
      <c r="C51" s="31">
        <v>1307.3</v>
      </c>
      <c r="D51" s="31">
        <v>154.4</v>
      </c>
      <c r="E51" s="31">
        <v>173.5</v>
      </c>
      <c r="F51" s="29">
        <f t="shared" si="1"/>
        <v>327.9</v>
      </c>
      <c r="H51" s="26">
        <f t="shared" si="2"/>
        <v>1.0341926208600825E-2</v>
      </c>
      <c r="I51" s="27">
        <f t="shared" si="2"/>
        <v>1.0185747900207253E-2</v>
      </c>
      <c r="J51" s="27">
        <f t="shared" si="2"/>
        <v>9.3146718146718144E-3</v>
      </c>
      <c r="K51" s="27">
        <f t="shared" si="2"/>
        <v>1.1090513935054972E-2</v>
      </c>
      <c r="L51" s="28">
        <f t="shared" si="2"/>
        <v>1.0176908752327745E-2</v>
      </c>
      <c r="M51" s="9"/>
      <c r="N51" s="51">
        <f t="shared" si="3"/>
        <v>30557.243700621759</v>
      </c>
      <c r="O51" s="52">
        <f t="shared" si="4"/>
        <v>30530.726256983235</v>
      </c>
      <c r="P51" s="33">
        <f t="shared" si="5"/>
        <v>30543.984978802495</v>
      </c>
      <c r="Q51" s="27">
        <f t="shared" si="6"/>
        <v>0.25082230551518397</v>
      </c>
      <c r="R51" s="28">
        <f>P51/($C51*1000)</f>
        <v>2.336417423606096E-2</v>
      </c>
      <c r="S51" s="9"/>
    </row>
    <row r="52" spans="1:19" x14ac:dyDescent="0.35">
      <c r="A52" s="8" t="s">
        <v>53</v>
      </c>
      <c r="B52" s="30">
        <v>316.10000000000002</v>
      </c>
      <c r="C52" s="31">
        <v>259.39999999999998</v>
      </c>
      <c r="D52" s="31">
        <v>37.4</v>
      </c>
      <c r="E52" s="31">
        <v>36.6</v>
      </c>
      <c r="F52" s="29">
        <f t="shared" si="1"/>
        <v>74</v>
      </c>
      <c r="H52" s="26">
        <f t="shared" si="2"/>
        <v>2.0942234942592703E-3</v>
      </c>
      <c r="I52" s="27">
        <f t="shared" si="2"/>
        <v>2.0210992161812597E-3</v>
      </c>
      <c r="J52" s="27">
        <f t="shared" si="2"/>
        <v>2.2562741312741313E-3</v>
      </c>
      <c r="K52" s="27">
        <f t="shared" si="2"/>
        <v>2.3395551009971877E-3</v>
      </c>
      <c r="L52" s="28">
        <f t="shared" si="2"/>
        <v>2.2967101179391684E-3</v>
      </c>
      <c r="M52" s="9"/>
      <c r="N52" s="51">
        <f t="shared" si="3"/>
        <v>6063.2976485437794</v>
      </c>
      <c r="O52" s="52">
        <f t="shared" si="4"/>
        <v>6890.1303538175052</v>
      </c>
      <c r="P52" s="33">
        <f t="shared" si="5"/>
        <v>6476.7140011806423</v>
      </c>
      <c r="Q52" s="27">
        <f t="shared" si="6"/>
        <v>0.28527370855821127</v>
      </c>
      <c r="R52" s="28">
        <f>P52/($C52*1000)</f>
        <v>2.4968057059293149E-2</v>
      </c>
      <c r="S52" s="9"/>
    </row>
    <row r="53" spans="1:19" x14ac:dyDescent="0.35">
      <c r="A53" s="8" t="s">
        <v>54</v>
      </c>
      <c r="B53" s="30">
        <v>4058.5</v>
      </c>
      <c r="C53" s="31">
        <v>3327.7</v>
      </c>
      <c r="D53" s="31">
        <v>410.7</v>
      </c>
      <c r="E53" s="31">
        <v>406.8</v>
      </c>
      <c r="F53" s="29">
        <f t="shared" si="1"/>
        <v>817.5</v>
      </c>
      <c r="H53" s="26">
        <f t="shared" si="2"/>
        <v>2.6888345623066273E-2</v>
      </c>
      <c r="I53" s="27">
        <f t="shared" si="2"/>
        <v>2.5927570785221198E-2</v>
      </c>
      <c r="J53" s="27">
        <f t="shared" si="2"/>
        <v>2.4776785714285713E-2</v>
      </c>
      <c r="K53" s="27">
        <f t="shared" si="2"/>
        <v>2.6003579647149066E-2</v>
      </c>
      <c r="L53" s="28">
        <f t="shared" si="2"/>
        <v>2.5372439478584731E-2</v>
      </c>
      <c r="M53" s="9"/>
      <c r="N53" s="51">
        <f t="shared" si="3"/>
        <v>77782.712355663592</v>
      </c>
      <c r="O53" s="52">
        <f t="shared" si="4"/>
        <v>76117.31843575419</v>
      </c>
      <c r="P53" s="33">
        <f t="shared" si="5"/>
        <v>76950.015395708891</v>
      </c>
      <c r="Q53" s="27">
        <f t="shared" si="6"/>
        <v>0.24566517414430389</v>
      </c>
      <c r="R53" s="28">
        <f>P53/($C53*1000)</f>
        <v>2.3124084321215523E-2</v>
      </c>
      <c r="S53" s="9"/>
    </row>
    <row r="54" spans="1:19" x14ac:dyDescent="0.35">
      <c r="A54" s="8" t="s">
        <v>55</v>
      </c>
      <c r="B54" s="30">
        <v>3469.2</v>
      </c>
      <c r="C54" s="31">
        <v>2881.7</v>
      </c>
      <c r="D54" s="31">
        <v>348.4</v>
      </c>
      <c r="E54" s="31">
        <v>390.6</v>
      </c>
      <c r="F54" s="29">
        <f t="shared" si="1"/>
        <v>739</v>
      </c>
      <c r="H54" s="26">
        <f t="shared" si="2"/>
        <v>2.2984119412477886E-2</v>
      </c>
      <c r="I54" s="27">
        <f t="shared" si="2"/>
        <v>2.24525890951023E-2</v>
      </c>
      <c r="J54" s="27">
        <f t="shared" si="2"/>
        <v>2.1018339768339767E-2</v>
      </c>
      <c r="K54" s="27">
        <f t="shared" si="2"/>
        <v>2.4968038864740479E-2</v>
      </c>
      <c r="L54" s="28">
        <f t="shared" si="2"/>
        <v>2.2936064556176288E-2</v>
      </c>
      <c r="M54" s="9"/>
      <c r="N54" s="51">
        <f t="shared" si="3"/>
        <v>67357.767285306894</v>
      </c>
      <c r="O54" s="52">
        <f t="shared" si="4"/>
        <v>68808.193668528867</v>
      </c>
      <c r="P54" s="33">
        <f t="shared" si="5"/>
        <v>68082.980476917874</v>
      </c>
      <c r="Q54" s="27">
        <f t="shared" si="6"/>
        <v>0.25644584793698166</v>
      </c>
      <c r="R54" s="28">
        <f>P54/($C54*1000)</f>
        <v>2.362597788698264E-2</v>
      </c>
      <c r="S54" s="9"/>
    </row>
    <row r="55" spans="1:19" x14ac:dyDescent="0.35">
      <c r="A55" s="8" t="s">
        <v>56</v>
      </c>
      <c r="B55" s="30">
        <v>719.5</v>
      </c>
      <c r="C55" s="31">
        <v>567.70000000000005</v>
      </c>
      <c r="D55" s="31">
        <v>74.900000000000006</v>
      </c>
      <c r="E55" s="31">
        <v>80.3</v>
      </c>
      <c r="F55" s="29">
        <f t="shared" si="1"/>
        <v>155.19999999999999</v>
      </c>
      <c r="H55" s="26">
        <f t="shared" si="2"/>
        <v>4.7668263338169724E-3</v>
      </c>
      <c r="I55" s="27">
        <f t="shared" si="2"/>
        <v>4.4231997880728657E-3</v>
      </c>
      <c r="J55" s="27">
        <f t="shared" si="2"/>
        <v>4.5185810810810818E-3</v>
      </c>
      <c r="K55" s="27">
        <f t="shared" si="2"/>
        <v>5.1329583226796217E-3</v>
      </c>
      <c r="L55" s="28">
        <f t="shared" si="2"/>
        <v>4.816883923029174E-3</v>
      </c>
      <c r="M55" s="9"/>
      <c r="N55" s="51">
        <f t="shared" si="3"/>
        <v>13269.599364218597</v>
      </c>
      <c r="O55" s="52">
        <f t="shared" si="4"/>
        <v>14450.651769087523</v>
      </c>
      <c r="P55" s="33">
        <f t="shared" si="5"/>
        <v>13860.12556665306</v>
      </c>
      <c r="Q55" s="27">
        <f t="shared" si="6"/>
        <v>0.27338382948740531</v>
      </c>
      <c r="R55" s="28">
        <f>P55/($C55*1000)</f>
        <v>2.4414524514097341E-2</v>
      </c>
      <c r="S55" s="9"/>
    </row>
    <row r="56" spans="1:19" x14ac:dyDescent="0.35">
      <c r="A56" s="8" t="s">
        <v>57</v>
      </c>
      <c r="B56" s="30">
        <v>2981.4</v>
      </c>
      <c r="C56" s="31">
        <v>2575.5</v>
      </c>
      <c r="D56" s="31">
        <v>284.5</v>
      </c>
      <c r="E56" s="31">
        <v>298.2</v>
      </c>
      <c r="F56" s="29">
        <f t="shared" si="1"/>
        <v>582.70000000000005</v>
      </c>
      <c r="H56" s="26">
        <f t="shared" si="2"/>
        <v>1.9752350287202115E-2</v>
      </c>
      <c r="I56" s="27">
        <f t="shared" si="2"/>
        <v>2.0066850544621571E-2</v>
      </c>
      <c r="J56" s="27">
        <f t="shared" si="2"/>
        <v>1.7163368725868725E-2</v>
      </c>
      <c r="K56" s="27">
        <f t="shared" si="2"/>
        <v>1.9061621068780361E-2</v>
      </c>
      <c r="L56" s="28">
        <f t="shared" si="2"/>
        <v>1.808504034761018E-2</v>
      </c>
      <c r="M56" s="9"/>
      <c r="N56" s="51">
        <f t="shared" si="3"/>
        <v>60200.551633864714</v>
      </c>
      <c r="O56" s="52">
        <f t="shared" si="4"/>
        <v>54255.121042830542</v>
      </c>
      <c r="P56" s="33">
        <f t="shared" si="5"/>
        <v>57227.836338347624</v>
      </c>
      <c r="Q56" s="27">
        <f t="shared" si="6"/>
        <v>0.22624733061541449</v>
      </c>
      <c r="R56" s="28">
        <f>P56/($C56*1000)</f>
        <v>2.2220087881323094E-2</v>
      </c>
      <c r="S56" s="9"/>
    </row>
    <row r="57" spans="1:19" x14ac:dyDescent="0.35">
      <c r="A57" s="12" t="s">
        <v>58</v>
      </c>
      <c r="B57" s="30">
        <v>289.60000000000002</v>
      </c>
      <c r="C57" s="31">
        <v>220.7</v>
      </c>
      <c r="D57" s="31">
        <v>36.6</v>
      </c>
      <c r="E57" s="31">
        <v>28.9</v>
      </c>
      <c r="F57" s="29">
        <f t="shared" si="1"/>
        <v>65.5</v>
      </c>
      <c r="H57" s="26">
        <f t="shared" si="2"/>
        <v>1.91865588085253E-3</v>
      </c>
      <c r="I57" s="27">
        <f t="shared" si="2"/>
        <v>1.7195705358951582E-3</v>
      </c>
      <c r="J57" s="27">
        <f t="shared" si="2"/>
        <v>2.2080115830115832E-3</v>
      </c>
      <c r="K57" s="27">
        <f t="shared" si="2"/>
        <v>1.8473536180005114E-3</v>
      </c>
      <c r="L57" s="28">
        <f t="shared" si="2"/>
        <v>2.0328988206083178E-3</v>
      </c>
      <c r="M57" s="9"/>
      <c r="N57" s="51">
        <f t="shared" si="3"/>
        <v>5158.7116076854745</v>
      </c>
      <c r="O57" s="52">
        <f t="shared" si="4"/>
        <v>6098.6964618249531</v>
      </c>
      <c r="P57" s="33">
        <f t="shared" si="5"/>
        <v>5628.7040347552138</v>
      </c>
      <c r="Q57" s="27">
        <f t="shared" si="6"/>
        <v>0.29678296329859538</v>
      </c>
      <c r="R57" s="28">
        <f>P57/($C57*1000)</f>
        <v>2.5503869663594081E-2</v>
      </c>
      <c r="S57" s="9"/>
    </row>
    <row r="59" spans="1:19" x14ac:dyDescent="0.35">
      <c r="A59" s="10" t="s">
        <v>59</v>
      </c>
    </row>
  </sheetData>
  <mergeCells count="4">
    <mergeCell ref="N2:O2"/>
    <mergeCell ref="N3:R3"/>
    <mergeCell ref="B3:F3"/>
    <mergeCell ref="H3:L3"/>
  </mergeCells>
  <conditionalFormatting sqref="A6:R57">
    <cfRule type="expression" dxfId="0" priority="1">
      <formula>MOD(ROW(),2)=1</formula>
    </cfRule>
  </conditionalFormatting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Analysis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Wolfe</dc:creator>
  <cp:lastModifiedBy>Dave Cooper</cp:lastModifiedBy>
  <dcterms:created xsi:type="dcterms:W3CDTF">2020-03-19T14:47:49Z</dcterms:created>
  <dcterms:modified xsi:type="dcterms:W3CDTF">2020-03-19T16:56:01Z</dcterms:modified>
</cp:coreProperties>
</file>